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4.5.3" sheetId="1" r:id="rId1"/>
    <sheet name="Gráf - 4.5.3" sheetId="2" r:id="rId2"/>
  </sheets>
  <definedNames>
    <definedName name="_xlnm._FilterDatabase" localSheetId="0" hidden="1">'4.5.3'!$A$7:$T$151</definedName>
    <definedName name="_xlnm.Print_Area" localSheetId="0">'4.5.3'!$A$1:$Q$161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'4.5.3'!$7:$7</definedName>
  </definedNames>
  <calcPr calcId="145621"/>
</workbook>
</file>

<file path=xl/calcChain.xml><?xml version="1.0" encoding="utf-8"?>
<calcChain xmlns="http://schemas.openxmlformats.org/spreadsheetml/2006/main">
  <c r="O152" i="1" l="1"/>
  <c r="N152" i="1"/>
  <c r="M152" i="1"/>
  <c r="L152" i="1"/>
  <c r="K152" i="1"/>
  <c r="J152" i="1"/>
  <c r="I152" i="1"/>
  <c r="H152" i="1"/>
  <c r="G152" i="1"/>
  <c r="F152" i="1"/>
  <c r="E152" i="1"/>
  <c r="D152" i="1"/>
  <c r="P151" i="1"/>
  <c r="P150" i="1"/>
  <c r="P149" i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5" i="1"/>
  <c r="Q135" i="1" s="1"/>
  <c r="P134" i="1"/>
  <c r="Q134" i="1" s="1"/>
  <c r="P133" i="1"/>
  <c r="Q133" i="1" s="1"/>
  <c r="P132" i="1"/>
  <c r="Q132" i="1" s="1"/>
  <c r="P131" i="1"/>
  <c r="Q131" i="1" s="1"/>
  <c r="P130" i="1"/>
  <c r="Q130" i="1" s="1"/>
  <c r="P129" i="1"/>
  <c r="Q129" i="1" s="1"/>
  <c r="P128" i="1"/>
  <c r="Q128" i="1" s="1"/>
  <c r="P127" i="1"/>
  <c r="Q127" i="1" s="1"/>
  <c r="P126" i="1"/>
  <c r="Q126" i="1" s="1"/>
  <c r="P125" i="1"/>
  <c r="Q125" i="1" s="1"/>
  <c r="P124" i="1"/>
  <c r="Q124" i="1" s="1"/>
  <c r="P123" i="1"/>
  <c r="Q123" i="1" s="1"/>
  <c r="P122" i="1"/>
  <c r="Q122" i="1" s="1"/>
  <c r="P121" i="1"/>
  <c r="Q121" i="1" s="1"/>
  <c r="P120" i="1"/>
  <c r="Q120" i="1" s="1"/>
  <c r="P119" i="1"/>
  <c r="Q119" i="1" s="1"/>
  <c r="P118" i="1"/>
  <c r="Q118" i="1" s="1"/>
  <c r="P117" i="1"/>
  <c r="Q117" i="1" s="1"/>
  <c r="P116" i="1"/>
  <c r="Q116" i="1" s="1"/>
  <c r="P115" i="1"/>
  <c r="Q115" i="1" s="1"/>
  <c r="P114" i="1"/>
  <c r="Q114" i="1" s="1"/>
  <c r="P113" i="1"/>
  <c r="Q113" i="1" s="1"/>
  <c r="P112" i="1"/>
  <c r="Q112" i="1" s="1"/>
  <c r="P111" i="1"/>
  <c r="Q111" i="1" s="1"/>
  <c r="P110" i="1"/>
  <c r="Q110" i="1" s="1"/>
  <c r="P109" i="1"/>
  <c r="Q109" i="1" s="1"/>
  <c r="P108" i="1"/>
  <c r="Q108" i="1" s="1"/>
  <c r="P107" i="1"/>
  <c r="Q107" i="1" s="1"/>
  <c r="P106" i="1"/>
  <c r="Q106" i="1" s="1"/>
  <c r="P105" i="1"/>
  <c r="Q105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90" i="1"/>
  <c r="Q90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P82" i="1"/>
  <c r="Q82" i="1" s="1"/>
  <c r="P81" i="1"/>
  <c r="Q81" i="1" s="1"/>
  <c r="P80" i="1"/>
  <c r="Q80" i="1" s="1"/>
  <c r="P79" i="1"/>
  <c r="Q79" i="1" s="1"/>
  <c r="P78" i="1"/>
  <c r="Q78" i="1" s="1"/>
  <c r="P77" i="1"/>
  <c r="Q77" i="1" s="1"/>
  <c r="P76" i="1"/>
  <c r="Q76" i="1" s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P57" i="1"/>
  <c r="Q57" i="1" s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P152" i="1" s="1"/>
  <c r="Q152" i="1" s="1"/>
  <c r="Q153" i="1" s="1"/>
  <c r="Q154" i="1" s="1"/>
  <c r="Q8" i="1" l="1"/>
</calcChain>
</file>

<file path=xl/comments1.xml><?xml version="1.0" encoding="utf-8"?>
<comments xmlns="http://schemas.openxmlformats.org/spreadsheetml/2006/main">
  <authors>
    <author>dgalvez1</author>
    <author>hzegarra</author>
  </authors>
  <commentList>
    <comment ref="K48" authorId="0">
      <text>
        <r>
          <rPr>
            <b/>
            <sz val="9"/>
            <color indexed="81"/>
            <rFont val="Tahoma"/>
            <family val="2"/>
          </rPr>
          <t>SOLO ADMISION</t>
        </r>
      </text>
    </comment>
    <comment ref="L48" authorId="0">
      <text>
        <r>
          <rPr>
            <b/>
            <sz val="9"/>
            <color indexed="81"/>
            <rFont val="Tahoma"/>
            <family val="2"/>
          </rPr>
          <t xml:space="preserve">SOLO ADMISION
</t>
        </r>
      </text>
    </comment>
    <comment ref="I62" authorId="0">
      <text>
        <r>
          <rPr>
            <b/>
            <sz val="9"/>
            <color indexed="81"/>
            <rFont val="Tahoma"/>
            <family val="2"/>
          </rPr>
          <t>SIN PROFESIONALES</t>
        </r>
      </text>
    </comment>
    <comment ref="O104" authorId="1">
      <text>
        <r>
          <rPr>
            <b/>
            <sz val="9"/>
            <color indexed="81"/>
            <rFont val="Tahoma"/>
            <family val="2"/>
          </rPr>
          <t>SIN PROFESIONALES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>SIN PROFESIONALES</t>
        </r>
      </text>
    </comment>
    <comment ref="K126" authorId="0">
      <text>
        <r>
          <rPr>
            <b/>
            <sz val="9"/>
            <color indexed="81"/>
            <rFont val="Tahoma"/>
            <family val="2"/>
          </rPr>
          <t>SIN PROFESIONALES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>SIN PROFESIONALES</t>
        </r>
      </text>
    </comment>
  </commentList>
</comments>
</file>

<file path=xl/sharedStrings.xml><?xml version="1.0" encoding="utf-8"?>
<sst xmlns="http://schemas.openxmlformats.org/spreadsheetml/2006/main" count="489" uniqueCount="197">
  <si>
    <t>Cuadro N° 4.5.3</t>
  </si>
  <si>
    <t>RANKING DE PERSONAS AFECTADAS POR VIOLENCIA FAMILIAR Y SEXUAL ATENDIDAS POR EL PNCVFS SEGÚN CENTRO EMERGENCIA MUJER</t>
  </si>
  <si>
    <t>Período: Enero - Diciembre  2011</t>
  </si>
  <si>
    <t>Nº</t>
  </si>
  <si>
    <t>REGIÓN</t>
  </si>
  <si>
    <t>CEM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</si>
  <si>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</si>
  <si>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</si>
  <si>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</si>
  <si>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</si>
  <si>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</si>
  <si>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</si>
  <si>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</si>
  <si>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</si>
  <si>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</si>
  <si>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</si>
  <si>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</si>
  <si>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</si>
  <si>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</si>
  <si>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Nº Pers. Aten. por día</t>
  </si>
  <si>
    <t>LIMA</t>
  </si>
  <si>
    <t>VILLA EL SALVADOR</t>
  </si>
  <si>
    <t>CUSCO</t>
  </si>
  <si>
    <t>CUSCO (*)</t>
  </si>
  <si>
    <t>SAN JUAN DE LURIGANCHO</t>
  </si>
  <si>
    <t>JUNIN</t>
  </si>
  <si>
    <t>HUANCAYO (*)</t>
  </si>
  <si>
    <t>CALLAO</t>
  </si>
  <si>
    <t>VENTANILLA (*)</t>
  </si>
  <si>
    <t>CALLAO (*)</t>
  </si>
  <si>
    <t>QUILLABAMBA (*)</t>
  </si>
  <si>
    <t>SAN MARTIN DE PORRES</t>
  </si>
  <si>
    <t>COMAS</t>
  </si>
  <si>
    <t>TACNA</t>
  </si>
  <si>
    <t>VILLA MARIA DEL TRIUNFO</t>
  </si>
  <si>
    <t>ICA</t>
  </si>
  <si>
    <t>JAUJA (*)</t>
  </si>
  <si>
    <t>SAN MARTIN</t>
  </si>
  <si>
    <t>TARAPOTO (*)</t>
  </si>
  <si>
    <t>LOS OLIVOS</t>
  </si>
  <si>
    <t>CHILCA (*)</t>
  </si>
  <si>
    <t>AREQUIPA</t>
  </si>
  <si>
    <t>MIRAFLORES (*)</t>
  </si>
  <si>
    <t>UCAYALI</t>
  </si>
  <si>
    <t>PUCALLPA (*)</t>
  </si>
  <si>
    <t>AYACUCHO</t>
  </si>
  <si>
    <t>HUAMANGA</t>
  </si>
  <si>
    <t>PACHACUTEC (*)</t>
  </si>
  <si>
    <t>PUNO</t>
  </si>
  <si>
    <t>JULIACA (*)</t>
  </si>
  <si>
    <t>SURCO</t>
  </si>
  <si>
    <t>PIURA</t>
  </si>
  <si>
    <t>SULLANA (*)</t>
  </si>
  <si>
    <t>ATE</t>
  </si>
  <si>
    <t>HUAYCAN</t>
  </si>
  <si>
    <t>SAN JUAN DE MIRAFLORES</t>
  </si>
  <si>
    <t>PIURA (*)</t>
  </si>
  <si>
    <t>LA LIBERTAD</t>
  </si>
  <si>
    <t>TRUJILLO (*)</t>
  </si>
  <si>
    <t>SICUANI (*)</t>
  </si>
  <si>
    <t>LORETO</t>
  </si>
  <si>
    <t>IQUITOS (*)</t>
  </si>
  <si>
    <t>MOQUEGUA</t>
  </si>
  <si>
    <t>INDEPENDENCIA</t>
  </si>
  <si>
    <t>CAMANA (*)</t>
  </si>
  <si>
    <t>PASCO</t>
  </si>
  <si>
    <t>PASCO (*)</t>
  </si>
  <si>
    <t>CHANCHAMAYO</t>
  </si>
  <si>
    <t>HUACHO (*)</t>
  </si>
  <si>
    <t>MANCHAY</t>
  </si>
  <si>
    <t>PISCO</t>
  </si>
  <si>
    <t>AREQUIPA (*)</t>
  </si>
  <si>
    <t>CAÑETE</t>
  </si>
  <si>
    <t>PUENTE PIEDRA</t>
  </si>
  <si>
    <t>s/o</t>
  </si>
  <si>
    <t>YURIMAGUAS</t>
  </si>
  <si>
    <t>HUANUCO</t>
  </si>
  <si>
    <t>AMBO (*)</t>
  </si>
  <si>
    <t>CHOCOPE</t>
  </si>
  <si>
    <t>PADRE ABAD (*)</t>
  </si>
  <si>
    <t>LA VICTORIA</t>
  </si>
  <si>
    <t>EL AGUSTINO</t>
  </si>
  <si>
    <t>LAMBAYEQUE</t>
  </si>
  <si>
    <t>FERREÑAFE (*)</t>
  </si>
  <si>
    <t>APURIMAC</t>
  </si>
  <si>
    <t>CHINCHEROS (*)</t>
  </si>
  <si>
    <t>CAJAMARCA</t>
  </si>
  <si>
    <t>CAJAMARCA (*)</t>
  </si>
  <si>
    <t>TINGO MARIA (*)</t>
  </si>
  <si>
    <t>SECHURA</t>
  </si>
  <si>
    <t>MOYOBAMBA (*)</t>
  </si>
  <si>
    <t>SURQUILLO</t>
  </si>
  <si>
    <t>HUANUCO (*)</t>
  </si>
  <si>
    <t>HUARAL (*)</t>
  </si>
  <si>
    <t>CARABAYLLO</t>
  </si>
  <si>
    <t>CHUPACA</t>
  </si>
  <si>
    <t>QUISPICANCHI</t>
  </si>
  <si>
    <t>CHICLAYO</t>
  </si>
  <si>
    <t>ESPINAR</t>
  </si>
  <si>
    <t>ANCASH</t>
  </si>
  <si>
    <t>HUARAZ</t>
  </si>
  <si>
    <t>SATIPO (*)</t>
  </si>
  <si>
    <t xml:space="preserve">JUNIN                           </t>
  </si>
  <si>
    <t>YAULI</t>
  </si>
  <si>
    <t>LUCANAS</t>
  </si>
  <si>
    <t>CANGALLO (*)</t>
  </si>
  <si>
    <t>CHULUCANAS (*)</t>
  </si>
  <si>
    <t>HUANTA (*)</t>
  </si>
  <si>
    <t>CHIMBOTE</t>
  </si>
  <si>
    <t>HUAMACHUCO (*)</t>
  </si>
  <si>
    <t>TOCACHE</t>
  </si>
  <si>
    <t>HUANCAVELICA</t>
  </si>
  <si>
    <t>HUANCAVELICA (*)</t>
  </si>
  <si>
    <t>KIMBIRI (*)</t>
  </si>
  <si>
    <t>LAMBAYEQUE (*)</t>
  </si>
  <si>
    <t>MELGAR</t>
  </si>
  <si>
    <t>PACASMAYO (*)</t>
  </si>
  <si>
    <t>ABANCAY (*)</t>
  </si>
  <si>
    <t>CHUQUIBAMBILLA</t>
  </si>
  <si>
    <t>ILAVE (*)</t>
  </si>
  <si>
    <t>AZANGARO</t>
  </si>
  <si>
    <t>BELLAVISTA (*)</t>
  </si>
  <si>
    <t>AMAZONAS</t>
  </si>
  <si>
    <t>CHACHAPOYAS</t>
  </si>
  <si>
    <t>UTCUBAMBA (*)</t>
  </si>
  <si>
    <t>CHUMBIVILCAS (*)</t>
  </si>
  <si>
    <t>ANDAHUAYLAS (*)</t>
  </si>
  <si>
    <t>CONCEPCIÓN (*)</t>
  </si>
  <si>
    <t>OXAPAMPA</t>
  </si>
  <si>
    <t>VILLA RICA</t>
  </si>
  <si>
    <t>MADRE DE DIOS</t>
  </si>
  <si>
    <t>MADRE DE DIOS (*)</t>
  </si>
  <si>
    <t>CHIVAY</t>
  </si>
  <si>
    <t xml:space="preserve">ANCASH                          </t>
  </si>
  <si>
    <t>NUEVO CHIMBOTE</t>
  </si>
  <si>
    <t>JAEN (*)</t>
  </si>
  <si>
    <t>NAZCA</t>
  </si>
  <si>
    <t>HUARMEY</t>
  </si>
  <si>
    <t>RIOJA (*)</t>
  </si>
  <si>
    <t>BAGUA</t>
  </si>
  <si>
    <t>PICHARI (*)</t>
  </si>
  <si>
    <t>LA ESPERANZA (*)</t>
  </si>
  <si>
    <t>TARMA</t>
  </si>
  <si>
    <t>TUMBES</t>
  </si>
  <si>
    <t>TUMBES (*)</t>
  </si>
  <si>
    <t>CHEPEN</t>
  </si>
  <si>
    <t>HUAROCHIRI (*)</t>
  </si>
  <si>
    <t>PARINACOCHAS</t>
  </si>
  <si>
    <t>AYABACA</t>
  </si>
  <si>
    <t>TAYACAJA</t>
  </si>
  <si>
    <t>YUNGAY</t>
  </si>
  <si>
    <t>TALARA</t>
  </si>
  <si>
    <t>CHUCUITO</t>
  </si>
  <si>
    <t>ACOBAMBA (*)</t>
  </si>
  <si>
    <t>CHURCAMPA</t>
  </si>
  <si>
    <t>HUEPETUHE</t>
  </si>
  <si>
    <t>SAN IGNACIO (*)</t>
  </si>
  <si>
    <t xml:space="preserve">LORETO                          </t>
  </si>
  <si>
    <t>NAUTA (*)</t>
  </si>
  <si>
    <t>HUANCASANCOS</t>
  </si>
  <si>
    <t>PAITA (*)</t>
  </si>
  <si>
    <t>VICTOR FAJARDO (*)</t>
  </si>
  <si>
    <t>PAUCAR DEL SARA SARA</t>
  </si>
  <si>
    <t>SUCRE</t>
  </si>
  <si>
    <t>ANGARAES</t>
  </si>
  <si>
    <t>CHOTA (*)</t>
  </si>
  <si>
    <t>ANTABAMBA</t>
  </si>
  <si>
    <t>HUAMALIES</t>
  </si>
  <si>
    <t>HUARI</t>
  </si>
  <si>
    <t>ILO</t>
  </si>
  <si>
    <t>IBERIA</t>
  </si>
  <si>
    <t>OTUZCO</t>
  </si>
  <si>
    <t>VILCAS HUAMAN</t>
  </si>
  <si>
    <t>PACHITEA</t>
  </si>
  <si>
    <t>HUANCABAMBA</t>
  </si>
  <si>
    <t>LA MAR (*)</t>
  </si>
  <si>
    <t>LUYA</t>
  </si>
  <si>
    <t>YAUYOS</t>
  </si>
  <si>
    <t>HUALGAYOC</t>
  </si>
  <si>
    <t>LAMAS</t>
  </si>
  <si>
    <t>SANTIAGO DE CHUCO</t>
  </si>
  <si>
    <t>CUTERVO</t>
  </si>
  <si>
    <t>ISLAY</t>
  </si>
  <si>
    <t>VIRU</t>
  </si>
  <si>
    <t>CABALLO COCHA</t>
  </si>
  <si>
    <t>CASMA</t>
  </si>
  <si>
    <t>PUEBLO NUEVO</t>
  </si>
  <si>
    <t>SAN ANTONIO DE PUTINA</t>
  </si>
  <si>
    <t>Total 1/.</t>
  </si>
  <si>
    <t>1/. Información preliminar</t>
  </si>
  <si>
    <t>Promedio Diario</t>
  </si>
  <si>
    <t>(*) CEM que a partir del mes de Agosto 2011 fue transferido al Gobierno Local Provincial</t>
  </si>
  <si>
    <t>Promedio x Hora</t>
  </si>
  <si>
    <t xml:space="preserve">s/i  Sin información </t>
  </si>
  <si>
    <t>s/o Sin operación</t>
  </si>
  <si>
    <t>Fuente: Sistema de Registro de Casos y Atenciones de Violencia Familiar y Sexual del Centro Emergencia Mujer</t>
  </si>
  <si>
    <t>Elaboración : Unidad Gerencial de Diversificación de Servicios - PNCVFS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</si>
</sst>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6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6C298B"/>
        <bgColor theme="0"/>
      </patternFill>
    </fill>
    <fill>
      <patternFill patternType="solid">
        <fgColor indexed="9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4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Continuous" vertical="center"/>
    </xf>
    <xf numFmtId="0" fontId="10" fillId="2" borderId="0" xfId="0" applyFont="1" applyFill="1"/>
    <xf numFmtId="0" fontId="10" fillId="2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Continuous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3" fontId="12" fillId="2" borderId="4" xfId="4" applyNumberFormat="1" applyFont="1" applyFill="1" applyBorder="1" applyAlignment="1">
      <alignment horizontal="center" vertical="center"/>
    </xf>
    <xf numFmtId="3" fontId="12" fillId="2" borderId="2" xfId="4" applyNumberFormat="1" applyFont="1" applyFill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vertical="center" wrapText="1"/>
    </xf>
    <xf numFmtId="3" fontId="12" fillId="3" borderId="0" xfId="0" applyNumberFormat="1" applyFont="1" applyFill="1" applyBorder="1" applyAlignment="1">
      <alignment horizontal="left" vertical="center"/>
    </xf>
    <xf numFmtId="3" fontId="12" fillId="3" borderId="5" xfId="0" applyNumberFormat="1" applyFont="1" applyFill="1" applyBorder="1" applyAlignment="1">
      <alignment horizontal="left" vertical="center"/>
    </xf>
    <xf numFmtId="3" fontId="12" fillId="2" borderId="6" xfId="4" applyNumberFormat="1" applyFont="1" applyFill="1" applyBorder="1" applyAlignment="1">
      <alignment horizontal="center" vertical="center"/>
    </xf>
    <xf numFmtId="3" fontId="12" fillId="2" borderId="0" xfId="4" applyNumberFormat="1" applyFont="1" applyFill="1" applyBorder="1" applyAlignment="1">
      <alignment horizontal="center" vertical="center"/>
    </xf>
    <xf numFmtId="3" fontId="12" fillId="2" borderId="0" xfId="2" applyNumberFormat="1" applyFont="1" applyFill="1" applyBorder="1" applyAlignment="1">
      <alignment horizontal="center" vertical="center"/>
    </xf>
    <xf numFmtId="3" fontId="12" fillId="2" borderId="0" xfId="2" applyNumberFormat="1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164" fontId="12" fillId="2" borderId="0" xfId="4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 wrapText="1"/>
    </xf>
    <xf numFmtId="3" fontId="13" fillId="5" borderId="0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" fontId="9" fillId="6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 indent="2"/>
    </xf>
    <xf numFmtId="0" fontId="7" fillId="2" borderId="0" xfId="0" applyFont="1" applyFill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1">
    <cellStyle name="Categoría del Piloto de Datos" xfId="1"/>
    <cellStyle name="Normal" xfId="0" builtinId="0"/>
    <cellStyle name="Normal 2" xfId="2"/>
    <cellStyle name="Normal 3" xfId="3"/>
    <cellStyle name="Normal_Hoja1" xfId="4"/>
    <cellStyle name="Piloto de Datos Ángulo" xfId="5"/>
    <cellStyle name="Piloto de Datos Campo" xfId="6"/>
    <cellStyle name="Piloto de Datos Resultado" xfId="7"/>
    <cellStyle name="Piloto de Datos Título" xfId="8"/>
    <cellStyle name="Piloto de Datos Valor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Gráfico N° 4.5.3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RANKING DE PERSONAS AFECTADAS POR VIOLENCIA FAMILIAR Y SEXUAL ATENDIDAS POR EL PNCVFS SEGÚN CEM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Ene - Dic 2011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 sz="8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24790687461714"/>
          <c:y val="1.479664198885387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09866331117853"/>
          <c:y val="7.8701830681206689E-2"/>
          <c:w val="0.84233368029215083"/>
          <c:h val="0.9072060971458065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'4.5.3'!$C$8:$C$151</c:f>
              <c:strCache>
                <c:ptCount val="144"/>
                <c:pt idx="0">
                  <c:v>VILLA EL SALVADOR</c:v>
                </c:pt>
                <c:pt idx="1">
                  <c:v>CUSCO (*)</c:v>
                </c:pt>
                <c:pt idx="2">
                  <c:v>SAN JUAN DE LURIGANCHO</c:v>
                </c:pt>
                <c:pt idx="3">
                  <c:v>LIMA</c:v>
                </c:pt>
                <c:pt idx="4">
                  <c:v>HUANCAYO (*)</c:v>
                </c:pt>
                <c:pt idx="5">
                  <c:v>VENTANILLA (*)</c:v>
                </c:pt>
                <c:pt idx="6">
                  <c:v>CALLAO (*)</c:v>
                </c:pt>
                <c:pt idx="7">
                  <c:v>QUILLABAMBA (*)</c:v>
                </c:pt>
                <c:pt idx="8">
                  <c:v>SAN MARTIN DE PORRES</c:v>
                </c:pt>
                <c:pt idx="9">
                  <c:v>COMAS</c:v>
                </c:pt>
                <c:pt idx="10">
                  <c:v>TACNA</c:v>
                </c:pt>
                <c:pt idx="11">
                  <c:v>VILLA MARIA DEL TRIUNFO</c:v>
                </c:pt>
                <c:pt idx="12">
                  <c:v>ICA</c:v>
                </c:pt>
                <c:pt idx="13">
                  <c:v>JAUJA (*)</c:v>
                </c:pt>
                <c:pt idx="14">
                  <c:v>TARAPOTO (*)</c:v>
                </c:pt>
                <c:pt idx="15">
                  <c:v>LOS OLIVOS</c:v>
                </c:pt>
                <c:pt idx="16">
                  <c:v>CHILCA (*)</c:v>
                </c:pt>
                <c:pt idx="17">
                  <c:v>MIRAFLORES (*)</c:v>
                </c:pt>
                <c:pt idx="18">
                  <c:v>PUCALLPA (*)</c:v>
                </c:pt>
                <c:pt idx="19">
                  <c:v>HUAMANGA</c:v>
                </c:pt>
                <c:pt idx="20">
                  <c:v>PACHACUTEC (*)</c:v>
                </c:pt>
                <c:pt idx="21">
                  <c:v>JULIACA (*)</c:v>
                </c:pt>
                <c:pt idx="22">
                  <c:v>SURCO</c:v>
                </c:pt>
                <c:pt idx="23">
                  <c:v>PUNO</c:v>
                </c:pt>
                <c:pt idx="24">
                  <c:v>SULLANA (*)</c:v>
                </c:pt>
                <c:pt idx="25">
                  <c:v>ATE</c:v>
                </c:pt>
                <c:pt idx="26">
                  <c:v>HUAYCAN</c:v>
                </c:pt>
                <c:pt idx="27">
                  <c:v>SAN JUAN DE MIRAFLORES</c:v>
                </c:pt>
                <c:pt idx="28">
                  <c:v>PIURA (*)</c:v>
                </c:pt>
                <c:pt idx="29">
                  <c:v>TRUJILLO (*)</c:v>
                </c:pt>
                <c:pt idx="30">
                  <c:v>SICUANI (*)</c:v>
                </c:pt>
                <c:pt idx="31">
                  <c:v>IQUITOS (*)</c:v>
                </c:pt>
                <c:pt idx="32">
                  <c:v>MOQUEGUA</c:v>
                </c:pt>
                <c:pt idx="33">
                  <c:v>INDEPENDENCIA</c:v>
                </c:pt>
                <c:pt idx="34">
                  <c:v>CAMANA (*)</c:v>
                </c:pt>
                <c:pt idx="35">
                  <c:v>PASCO (*)</c:v>
                </c:pt>
                <c:pt idx="36">
                  <c:v>CHANCHAMAYO</c:v>
                </c:pt>
                <c:pt idx="37">
                  <c:v>HUACHO (*)</c:v>
                </c:pt>
                <c:pt idx="38">
                  <c:v>MANCHAY</c:v>
                </c:pt>
                <c:pt idx="39">
                  <c:v>PISCO</c:v>
                </c:pt>
                <c:pt idx="40">
                  <c:v>AREQUIPA (*)</c:v>
                </c:pt>
                <c:pt idx="41">
                  <c:v>CAÑETE</c:v>
                </c:pt>
                <c:pt idx="42">
                  <c:v>PUENTE PIEDRA</c:v>
                </c:pt>
                <c:pt idx="43">
                  <c:v>YURIMAGUAS</c:v>
                </c:pt>
                <c:pt idx="44">
                  <c:v>AMBO (*)</c:v>
                </c:pt>
                <c:pt idx="45">
                  <c:v>CHOCOPE</c:v>
                </c:pt>
                <c:pt idx="46">
                  <c:v>PADRE ABAD (*)</c:v>
                </c:pt>
                <c:pt idx="47">
                  <c:v>LA VICTORIA</c:v>
                </c:pt>
                <c:pt idx="48">
                  <c:v>EL AGUSTINO</c:v>
                </c:pt>
                <c:pt idx="49">
                  <c:v>FERREÑAFE (*)</c:v>
                </c:pt>
                <c:pt idx="50">
                  <c:v>CHINCHEROS (*)</c:v>
                </c:pt>
                <c:pt idx="51">
                  <c:v>CAJAMARCA (*)</c:v>
                </c:pt>
                <c:pt idx="52">
                  <c:v>TINGO MARIA (*)</c:v>
                </c:pt>
                <c:pt idx="53">
                  <c:v>SECHURA</c:v>
                </c:pt>
                <c:pt idx="54">
                  <c:v>MOYOBAMBA (*)</c:v>
                </c:pt>
                <c:pt idx="55">
                  <c:v>SURQUILLO</c:v>
                </c:pt>
                <c:pt idx="56">
                  <c:v>HUANUCO (*)</c:v>
                </c:pt>
                <c:pt idx="57">
                  <c:v>HUARAL (*)</c:v>
                </c:pt>
                <c:pt idx="58">
                  <c:v>CARABAYLLO</c:v>
                </c:pt>
                <c:pt idx="59">
                  <c:v>CHUPACA</c:v>
                </c:pt>
                <c:pt idx="60">
                  <c:v>QUISPICANCHI</c:v>
                </c:pt>
                <c:pt idx="61">
                  <c:v>CHICLAYO</c:v>
                </c:pt>
                <c:pt idx="62">
                  <c:v>ESPINAR</c:v>
                </c:pt>
                <c:pt idx="63">
                  <c:v>HUARAZ</c:v>
                </c:pt>
                <c:pt idx="64">
                  <c:v>SATIPO (*)</c:v>
                </c:pt>
                <c:pt idx="65">
                  <c:v>YAULI</c:v>
                </c:pt>
                <c:pt idx="66">
                  <c:v>LUCANAS</c:v>
                </c:pt>
                <c:pt idx="67">
                  <c:v>CANGALLO (*)</c:v>
                </c:pt>
                <c:pt idx="68">
                  <c:v>CHULUCANAS (*)</c:v>
                </c:pt>
                <c:pt idx="69">
                  <c:v>HUANTA (*)</c:v>
                </c:pt>
                <c:pt idx="70">
                  <c:v>CHIMBOTE</c:v>
                </c:pt>
                <c:pt idx="71">
                  <c:v>HUAMACHUCO (*)</c:v>
                </c:pt>
                <c:pt idx="72">
                  <c:v>TOCACHE</c:v>
                </c:pt>
                <c:pt idx="73">
                  <c:v>HUANCAVELICA (*)</c:v>
                </c:pt>
                <c:pt idx="74">
                  <c:v>KIMBIRI (*)</c:v>
                </c:pt>
                <c:pt idx="75">
                  <c:v>LAMBAYEQUE (*)</c:v>
                </c:pt>
                <c:pt idx="76">
                  <c:v>MELGAR</c:v>
                </c:pt>
                <c:pt idx="77">
                  <c:v>PACASMAYO (*)</c:v>
                </c:pt>
                <c:pt idx="78">
                  <c:v>ABANCAY (*)</c:v>
                </c:pt>
                <c:pt idx="79">
                  <c:v>CHUQUIBAMBILLA</c:v>
                </c:pt>
                <c:pt idx="80">
                  <c:v>ILAVE (*)</c:v>
                </c:pt>
                <c:pt idx="81">
                  <c:v>AZANGARO</c:v>
                </c:pt>
                <c:pt idx="82">
                  <c:v>BELLAVISTA (*)</c:v>
                </c:pt>
                <c:pt idx="83">
                  <c:v>CHACHAPOYAS</c:v>
                </c:pt>
                <c:pt idx="84">
                  <c:v>UTCUBAMBA (*)</c:v>
                </c:pt>
                <c:pt idx="85">
                  <c:v>CHUMBIVILCAS (*)</c:v>
                </c:pt>
                <c:pt idx="86">
                  <c:v>ANDAHUAYLAS (*)</c:v>
                </c:pt>
                <c:pt idx="87">
                  <c:v>CONCEPCIÓN (*)</c:v>
                </c:pt>
                <c:pt idx="88">
                  <c:v>OXAPAMPA</c:v>
                </c:pt>
                <c:pt idx="89">
                  <c:v>VILLA RICA</c:v>
                </c:pt>
                <c:pt idx="90">
                  <c:v>MADRE DE DIOS (*)</c:v>
                </c:pt>
                <c:pt idx="91">
                  <c:v>CHIVAY</c:v>
                </c:pt>
                <c:pt idx="92">
                  <c:v>NUEVO CHIMBOTE</c:v>
                </c:pt>
                <c:pt idx="93">
                  <c:v>JAEN (*)</c:v>
                </c:pt>
                <c:pt idx="94">
                  <c:v>NAZCA</c:v>
                </c:pt>
                <c:pt idx="95">
                  <c:v>HUARMEY</c:v>
                </c:pt>
                <c:pt idx="96">
                  <c:v>RIOJA (*)</c:v>
                </c:pt>
                <c:pt idx="97">
                  <c:v>BAGUA</c:v>
                </c:pt>
                <c:pt idx="98">
                  <c:v>PICHARI (*)</c:v>
                </c:pt>
                <c:pt idx="99">
                  <c:v>LA ESPERANZA (*)</c:v>
                </c:pt>
                <c:pt idx="100">
                  <c:v>TARMA</c:v>
                </c:pt>
                <c:pt idx="101">
                  <c:v>TUMBES (*)</c:v>
                </c:pt>
                <c:pt idx="102">
                  <c:v>CHEPEN</c:v>
                </c:pt>
                <c:pt idx="103">
                  <c:v>HUAROCHIRI (*)</c:v>
                </c:pt>
                <c:pt idx="104">
                  <c:v>PARINACOCHAS</c:v>
                </c:pt>
                <c:pt idx="105">
                  <c:v>AYABACA</c:v>
                </c:pt>
                <c:pt idx="106">
                  <c:v>TAYACAJA</c:v>
                </c:pt>
                <c:pt idx="107">
                  <c:v>YUNGAY</c:v>
                </c:pt>
                <c:pt idx="108">
                  <c:v>TALARA</c:v>
                </c:pt>
                <c:pt idx="109">
                  <c:v>CHUCUITO</c:v>
                </c:pt>
                <c:pt idx="110">
                  <c:v>ACOBAMBA (*)</c:v>
                </c:pt>
                <c:pt idx="111">
                  <c:v>CHURCAMPA</c:v>
                </c:pt>
                <c:pt idx="112">
                  <c:v>HUEPETUHE</c:v>
                </c:pt>
                <c:pt idx="113">
                  <c:v>SAN IGNACIO (*)</c:v>
                </c:pt>
                <c:pt idx="114">
                  <c:v>NAUTA (*)</c:v>
                </c:pt>
                <c:pt idx="115">
                  <c:v>HUANCASANCOS</c:v>
                </c:pt>
                <c:pt idx="116">
                  <c:v>PAITA (*)</c:v>
                </c:pt>
                <c:pt idx="117">
                  <c:v>VICTOR FAJARDO (*)</c:v>
                </c:pt>
                <c:pt idx="118">
                  <c:v>PAUCAR DEL SARA SARA</c:v>
                </c:pt>
                <c:pt idx="119">
                  <c:v>SUCRE</c:v>
                </c:pt>
                <c:pt idx="120">
                  <c:v>ANGARAES</c:v>
                </c:pt>
                <c:pt idx="121">
                  <c:v>CHOTA (*)</c:v>
                </c:pt>
                <c:pt idx="122">
                  <c:v>ANTABAMBA</c:v>
                </c:pt>
                <c:pt idx="123">
                  <c:v>HUAMALIES</c:v>
                </c:pt>
                <c:pt idx="124">
                  <c:v>HUARI</c:v>
                </c:pt>
                <c:pt idx="125">
                  <c:v>ILO</c:v>
                </c:pt>
                <c:pt idx="126">
                  <c:v>IBERIA</c:v>
                </c:pt>
                <c:pt idx="127">
                  <c:v>OTUZCO</c:v>
                </c:pt>
                <c:pt idx="128">
                  <c:v>VILCAS HUAMAN</c:v>
                </c:pt>
                <c:pt idx="129">
                  <c:v>PACHITEA</c:v>
                </c:pt>
                <c:pt idx="130">
                  <c:v>HUANCABAMBA</c:v>
                </c:pt>
                <c:pt idx="131">
                  <c:v>LA MAR (*)</c:v>
                </c:pt>
                <c:pt idx="132">
                  <c:v>LUYA</c:v>
                </c:pt>
                <c:pt idx="133">
                  <c:v>YAUYOS</c:v>
                </c:pt>
                <c:pt idx="134">
                  <c:v>HUALGAYOC</c:v>
                </c:pt>
                <c:pt idx="135">
                  <c:v>LAMAS</c:v>
                </c:pt>
                <c:pt idx="136">
                  <c:v>SANTIAGO DE CHUCO</c:v>
                </c:pt>
                <c:pt idx="137">
                  <c:v>CUTERVO</c:v>
                </c:pt>
                <c:pt idx="138">
                  <c:v>ISLAY</c:v>
                </c:pt>
                <c:pt idx="139">
                  <c:v>VIRU</c:v>
                </c:pt>
                <c:pt idx="140">
                  <c:v>CABALLO COCHA</c:v>
                </c:pt>
                <c:pt idx="141">
                  <c:v>CASMA</c:v>
                </c:pt>
                <c:pt idx="142">
                  <c:v>PUEBLO NUEVO</c:v>
                </c:pt>
                <c:pt idx="143">
                  <c:v>SAN ANTONIO DE PUTINA</c:v>
                </c:pt>
              </c:strCache>
            </c:strRef>
          </c:cat>
          <c:val>
            <c:numRef>
              <c:f>'4.5.3'!$P$8:$P$151</c:f>
              <c:numCache>
                <c:formatCode>#,##0</c:formatCode>
                <c:ptCount val="144"/>
                <c:pt idx="0">
                  <c:v>1325</c:v>
                </c:pt>
                <c:pt idx="1">
                  <c:v>1085</c:v>
                </c:pt>
                <c:pt idx="2">
                  <c:v>1038</c:v>
                </c:pt>
                <c:pt idx="3">
                  <c:v>1033</c:v>
                </c:pt>
                <c:pt idx="4">
                  <c:v>976</c:v>
                </c:pt>
                <c:pt idx="5">
                  <c:v>782</c:v>
                </c:pt>
                <c:pt idx="6">
                  <c:v>726</c:v>
                </c:pt>
                <c:pt idx="7">
                  <c:v>641</c:v>
                </c:pt>
                <c:pt idx="8">
                  <c:v>629</c:v>
                </c:pt>
                <c:pt idx="9">
                  <c:v>620</c:v>
                </c:pt>
                <c:pt idx="10">
                  <c:v>617</c:v>
                </c:pt>
                <c:pt idx="11">
                  <c:v>589</c:v>
                </c:pt>
                <c:pt idx="12">
                  <c:v>577</c:v>
                </c:pt>
                <c:pt idx="13">
                  <c:v>573</c:v>
                </c:pt>
                <c:pt idx="14">
                  <c:v>571</c:v>
                </c:pt>
                <c:pt idx="15">
                  <c:v>561</c:v>
                </c:pt>
                <c:pt idx="16">
                  <c:v>536</c:v>
                </c:pt>
                <c:pt idx="17">
                  <c:v>523</c:v>
                </c:pt>
                <c:pt idx="18">
                  <c:v>522</c:v>
                </c:pt>
                <c:pt idx="19">
                  <c:v>504</c:v>
                </c:pt>
                <c:pt idx="20">
                  <c:v>502</c:v>
                </c:pt>
                <c:pt idx="21">
                  <c:v>499</c:v>
                </c:pt>
                <c:pt idx="22">
                  <c:v>491</c:v>
                </c:pt>
                <c:pt idx="23">
                  <c:v>490</c:v>
                </c:pt>
                <c:pt idx="24">
                  <c:v>489</c:v>
                </c:pt>
                <c:pt idx="25">
                  <c:v>487</c:v>
                </c:pt>
                <c:pt idx="26">
                  <c:v>480</c:v>
                </c:pt>
                <c:pt idx="27">
                  <c:v>466</c:v>
                </c:pt>
                <c:pt idx="28">
                  <c:v>440</c:v>
                </c:pt>
                <c:pt idx="29">
                  <c:v>438</c:v>
                </c:pt>
                <c:pt idx="30">
                  <c:v>430</c:v>
                </c:pt>
                <c:pt idx="31">
                  <c:v>424</c:v>
                </c:pt>
                <c:pt idx="32">
                  <c:v>402</c:v>
                </c:pt>
                <c:pt idx="33">
                  <c:v>379</c:v>
                </c:pt>
                <c:pt idx="34">
                  <c:v>360</c:v>
                </c:pt>
                <c:pt idx="35">
                  <c:v>353</c:v>
                </c:pt>
                <c:pt idx="36">
                  <c:v>345</c:v>
                </c:pt>
                <c:pt idx="37">
                  <c:v>345</c:v>
                </c:pt>
                <c:pt idx="38">
                  <c:v>340</c:v>
                </c:pt>
                <c:pt idx="39">
                  <c:v>334</c:v>
                </c:pt>
                <c:pt idx="40">
                  <c:v>323</c:v>
                </c:pt>
                <c:pt idx="41">
                  <c:v>321</c:v>
                </c:pt>
                <c:pt idx="42">
                  <c:v>310</c:v>
                </c:pt>
                <c:pt idx="43">
                  <c:v>307</c:v>
                </c:pt>
                <c:pt idx="44">
                  <c:v>305</c:v>
                </c:pt>
                <c:pt idx="45">
                  <c:v>304</c:v>
                </c:pt>
                <c:pt idx="46">
                  <c:v>302</c:v>
                </c:pt>
                <c:pt idx="47">
                  <c:v>300</c:v>
                </c:pt>
                <c:pt idx="48">
                  <c:v>291</c:v>
                </c:pt>
                <c:pt idx="49">
                  <c:v>290</c:v>
                </c:pt>
                <c:pt idx="50">
                  <c:v>289</c:v>
                </c:pt>
                <c:pt idx="51">
                  <c:v>285</c:v>
                </c:pt>
                <c:pt idx="52">
                  <c:v>282</c:v>
                </c:pt>
                <c:pt idx="53">
                  <c:v>281</c:v>
                </c:pt>
                <c:pt idx="54">
                  <c:v>279</c:v>
                </c:pt>
                <c:pt idx="55">
                  <c:v>277</c:v>
                </c:pt>
                <c:pt idx="56">
                  <c:v>273</c:v>
                </c:pt>
                <c:pt idx="57">
                  <c:v>273</c:v>
                </c:pt>
                <c:pt idx="58">
                  <c:v>270</c:v>
                </c:pt>
                <c:pt idx="59">
                  <c:v>265</c:v>
                </c:pt>
                <c:pt idx="60">
                  <c:v>257</c:v>
                </c:pt>
                <c:pt idx="61">
                  <c:v>250</c:v>
                </c:pt>
                <c:pt idx="62">
                  <c:v>250</c:v>
                </c:pt>
                <c:pt idx="63">
                  <c:v>249</c:v>
                </c:pt>
                <c:pt idx="64">
                  <c:v>243</c:v>
                </c:pt>
                <c:pt idx="65">
                  <c:v>241</c:v>
                </c:pt>
                <c:pt idx="66">
                  <c:v>234</c:v>
                </c:pt>
                <c:pt idx="67">
                  <c:v>233</c:v>
                </c:pt>
                <c:pt idx="68">
                  <c:v>225</c:v>
                </c:pt>
                <c:pt idx="69">
                  <c:v>223</c:v>
                </c:pt>
                <c:pt idx="70">
                  <c:v>222</c:v>
                </c:pt>
                <c:pt idx="71">
                  <c:v>222</c:v>
                </c:pt>
                <c:pt idx="72">
                  <c:v>221</c:v>
                </c:pt>
                <c:pt idx="73">
                  <c:v>220</c:v>
                </c:pt>
                <c:pt idx="74">
                  <c:v>220</c:v>
                </c:pt>
                <c:pt idx="75">
                  <c:v>219</c:v>
                </c:pt>
                <c:pt idx="76">
                  <c:v>216</c:v>
                </c:pt>
                <c:pt idx="77">
                  <c:v>212</c:v>
                </c:pt>
                <c:pt idx="78">
                  <c:v>211</c:v>
                </c:pt>
                <c:pt idx="79">
                  <c:v>208</c:v>
                </c:pt>
                <c:pt idx="80">
                  <c:v>207</c:v>
                </c:pt>
                <c:pt idx="81">
                  <c:v>205</c:v>
                </c:pt>
                <c:pt idx="82">
                  <c:v>201</c:v>
                </c:pt>
                <c:pt idx="83">
                  <c:v>200</c:v>
                </c:pt>
                <c:pt idx="84">
                  <c:v>197</c:v>
                </c:pt>
                <c:pt idx="85">
                  <c:v>194</c:v>
                </c:pt>
                <c:pt idx="86">
                  <c:v>193</c:v>
                </c:pt>
                <c:pt idx="87">
                  <c:v>193</c:v>
                </c:pt>
                <c:pt idx="88">
                  <c:v>191</c:v>
                </c:pt>
                <c:pt idx="89">
                  <c:v>191</c:v>
                </c:pt>
                <c:pt idx="90">
                  <c:v>187</c:v>
                </c:pt>
                <c:pt idx="91">
                  <c:v>180</c:v>
                </c:pt>
                <c:pt idx="92">
                  <c:v>178</c:v>
                </c:pt>
                <c:pt idx="93">
                  <c:v>176</c:v>
                </c:pt>
                <c:pt idx="94">
                  <c:v>176</c:v>
                </c:pt>
                <c:pt idx="95">
                  <c:v>174</c:v>
                </c:pt>
                <c:pt idx="96">
                  <c:v>171</c:v>
                </c:pt>
                <c:pt idx="97">
                  <c:v>170</c:v>
                </c:pt>
                <c:pt idx="98">
                  <c:v>170</c:v>
                </c:pt>
                <c:pt idx="99">
                  <c:v>165</c:v>
                </c:pt>
                <c:pt idx="100">
                  <c:v>149</c:v>
                </c:pt>
                <c:pt idx="101">
                  <c:v>146</c:v>
                </c:pt>
                <c:pt idx="102">
                  <c:v>141</c:v>
                </c:pt>
                <c:pt idx="103">
                  <c:v>140</c:v>
                </c:pt>
                <c:pt idx="104">
                  <c:v>139</c:v>
                </c:pt>
                <c:pt idx="105">
                  <c:v>138</c:v>
                </c:pt>
                <c:pt idx="106">
                  <c:v>138</c:v>
                </c:pt>
                <c:pt idx="107">
                  <c:v>131</c:v>
                </c:pt>
                <c:pt idx="108">
                  <c:v>130</c:v>
                </c:pt>
                <c:pt idx="109">
                  <c:v>127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121</c:v>
                </c:pt>
                <c:pt idx="114">
                  <c:v>119</c:v>
                </c:pt>
                <c:pt idx="115">
                  <c:v>115</c:v>
                </c:pt>
                <c:pt idx="116">
                  <c:v>115</c:v>
                </c:pt>
                <c:pt idx="117">
                  <c:v>115</c:v>
                </c:pt>
                <c:pt idx="118">
                  <c:v>114</c:v>
                </c:pt>
                <c:pt idx="119">
                  <c:v>114</c:v>
                </c:pt>
                <c:pt idx="120">
                  <c:v>112</c:v>
                </c:pt>
                <c:pt idx="121">
                  <c:v>111</c:v>
                </c:pt>
                <c:pt idx="122">
                  <c:v>110</c:v>
                </c:pt>
                <c:pt idx="123">
                  <c:v>110</c:v>
                </c:pt>
                <c:pt idx="124">
                  <c:v>104</c:v>
                </c:pt>
                <c:pt idx="125">
                  <c:v>102</c:v>
                </c:pt>
                <c:pt idx="126">
                  <c:v>96</c:v>
                </c:pt>
                <c:pt idx="127">
                  <c:v>96</c:v>
                </c:pt>
                <c:pt idx="128">
                  <c:v>92</c:v>
                </c:pt>
                <c:pt idx="129">
                  <c:v>78</c:v>
                </c:pt>
                <c:pt idx="130">
                  <c:v>72</c:v>
                </c:pt>
                <c:pt idx="131">
                  <c:v>64</c:v>
                </c:pt>
                <c:pt idx="132">
                  <c:v>64</c:v>
                </c:pt>
                <c:pt idx="133">
                  <c:v>64</c:v>
                </c:pt>
                <c:pt idx="134">
                  <c:v>61</c:v>
                </c:pt>
                <c:pt idx="135">
                  <c:v>60</c:v>
                </c:pt>
                <c:pt idx="136">
                  <c:v>58</c:v>
                </c:pt>
                <c:pt idx="137">
                  <c:v>45</c:v>
                </c:pt>
                <c:pt idx="138">
                  <c:v>24</c:v>
                </c:pt>
                <c:pt idx="139">
                  <c:v>5</c:v>
                </c:pt>
                <c:pt idx="140">
                  <c:v>2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27904"/>
        <c:axId val="126429440"/>
      </c:barChart>
      <c:catAx>
        <c:axId val="126427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26429440"/>
        <c:crosses val="autoZero"/>
        <c:auto val="1"/>
        <c:lblAlgn val="ctr"/>
        <c:lblOffset val="100"/>
        <c:noMultiLvlLbl val="0"/>
      </c:catAx>
      <c:valAx>
        <c:axId val="126429440"/>
        <c:scaling>
          <c:orientation val="minMax"/>
        </c:scaling>
        <c:delete val="0"/>
        <c:axPos val="t"/>
        <c:majorGridlines>
          <c:spPr>
            <a:ln>
              <a:solidFill>
                <a:schemeClr val="accent6">
                  <a:lumMod val="7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2642790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8" workbookViewId="0"/>
  </sheetViews>
  <pageMargins left="0.70866141732283472" right="0.70866141732283472" top="0.48" bottom="0.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2700" cy="9144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1"/>
  <sheetViews>
    <sheetView tabSelected="1" view="pageBreakPreview" zoomScaleNormal="100" zoomScaleSheetLayoutView="100" workbookViewId="0"/>
  </sheetViews>
  <sheetFormatPr baseColWidth="10" defaultRowHeight="12.75" x14ac:dyDescent="0.2"/>
  <cols>
    <col min="1" max="1" width="4.85546875" style="3" customWidth="1"/>
    <col min="2" max="2" width="12.85546875" style="3" bestFit="1" customWidth="1"/>
    <col min="3" max="3" width="21.7109375" style="3" bestFit="1" customWidth="1"/>
    <col min="4" max="11" width="4.140625" style="3" customWidth="1"/>
    <col min="12" max="15" width="4.140625" style="44" customWidth="1"/>
    <col min="16" max="16" width="5.5703125" style="44" bestFit="1" customWidth="1"/>
    <col min="17" max="17" width="6.7109375" style="3" customWidth="1"/>
    <col min="18" max="16384" width="11.42578125" style="3"/>
  </cols>
  <sheetData>
    <row r="1" spans="1:20" ht="2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30.75" customHeight="1" x14ac:dyDescent="0.2">
      <c r="A3" s="51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20" ht="6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0" x14ac:dyDescent="0.2">
      <c r="A5" s="6" t="s">
        <v>2</v>
      </c>
      <c r="B5" s="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2"/>
    </row>
    <row r="6" spans="1:20" ht="6" customHeight="1" thickBot="1" x14ac:dyDescent="0.25">
      <c r="A6" s="2"/>
      <c r="B6" s="7"/>
      <c r="C6" s="2"/>
      <c r="D6" s="8">
        <v>21</v>
      </c>
      <c r="E6" s="8">
        <v>20</v>
      </c>
      <c r="F6" s="8">
        <v>23</v>
      </c>
      <c r="G6" s="8">
        <v>19</v>
      </c>
      <c r="H6" s="8">
        <v>21</v>
      </c>
      <c r="I6" s="8">
        <v>21</v>
      </c>
      <c r="J6" s="8">
        <v>19</v>
      </c>
      <c r="K6" s="8">
        <v>21</v>
      </c>
      <c r="L6" s="8">
        <v>22</v>
      </c>
      <c r="M6" s="8">
        <v>21</v>
      </c>
      <c r="N6" s="8">
        <v>21</v>
      </c>
      <c r="O6" s="9">
        <v>19</v>
      </c>
      <c r="P6" s="2"/>
      <c r="Q6" s="10"/>
    </row>
    <row r="7" spans="1:20" ht="36.75" thickBot="1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</row>
    <row r="8" spans="1:20" x14ac:dyDescent="0.2">
      <c r="A8" s="12">
        <v>1</v>
      </c>
      <c r="B8" s="13" t="s">
        <v>20</v>
      </c>
      <c r="C8" s="14" t="s">
        <v>21</v>
      </c>
      <c r="D8" s="15">
        <v>149</v>
      </c>
      <c r="E8" s="16">
        <v>116</v>
      </c>
      <c r="F8" s="16">
        <v>120</v>
      </c>
      <c r="G8" s="16">
        <v>95</v>
      </c>
      <c r="H8" s="16">
        <v>124</v>
      </c>
      <c r="I8" s="16">
        <v>129</v>
      </c>
      <c r="J8" s="16">
        <v>118</v>
      </c>
      <c r="K8" s="16">
        <v>111</v>
      </c>
      <c r="L8" s="17">
        <v>116</v>
      </c>
      <c r="M8" s="18">
        <v>81</v>
      </c>
      <c r="N8" s="19">
        <v>87</v>
      </c>
      <c r="O8" s="17">
        <v>79</v>
      </c>
      <c r="P8" s="20">
        <f t="shared" ref="P8:P71" si="0">SUM(D8:O8)</f>
        <v>1325</v>
      </c>
      <c r="Q8" s="21">
        <f t="shared" ref="Q8:Q47" si="1">+P8/248</f>
        <v>5.342741935483871</v>
      </c>
      <c r="T8" s="22"/>
    </row>
    <row r="9" spans="1:20" x14ac:dyDescent="0.2">
      <c r="A9" s="12">
        <v>2</v>
      </c>
      <c r="B9" s="23" t="s">
        <v>22</v>
      </c>
      <c r="C9" s="24" t="s">
        <v>23</v>
      </c>
      <c r="D9" s="25">
        <v>135</v>
      </c>
      <c r="E9" s="26">
        <v>84</v>
      </c>
      <c r="F9" s="26">
        <v>121</v>
      </c>
      <c r="G9" s="26">
        <v>120</v>
      </c>
      <c r="H9" s="26">
        <v>96</v>
      </c>
      <c r="I9" s="26">
        <v>97</v>
      </c>
      <c r="J9" s="26">
        <v>92</v>
      </c>
      <c r="K9" s="26">
        <v>98</v>
      </c>
      <c r="L9" s="27">
        <v>73</v>
      </c>
      <c r="M9" s="28">
        <v>62</v>
      </c>
      <c r="N9" s="29">
        <v>58</v>
      </c>
      <c r="O9" s="27">
        <v>49</v>
      </c>
      <c r="P9" s="20">
        <f t="shared" si="0"/>
        <v>1085</v>
      </c>
      <c r="Q9" s="21">
        <f t="shared" si="1"/>
        <v>4.375</v>
      </c>
      <c r="T9" s="22"/>
    </row>
    <row r="10" spans="1:20" x14ac:dyDescent="0.2">
      <c r="A10" s="12">
        <v>3</v>
      </c>
      <c r="B10" s="30" t="s">
        <v>20</v>
      </c>
      <c r="C10" s="31" t="s">
        <v>24</v>
      </c>
      <c r="D10" s="25">
        <v>158</v>
      </c>
      <c r="E10" s="26">
        <v>137</v>
      </c>
      <c r="F10" s="26">
        <v>128</v>
      </c>
      <c r="G10" s="26">
        <v>98</v>
      </c>
      <c r="H10" s="26">
        <v>62</v>
      </c>
      <c r="I10" s="26">
        <v>67</v>
      </c>
      <c r="J10" s="26">
        <v>47</v>
      </c>
      <c r="K10" s="26">
        <v>82</v>
      </c>
      <c r="L10" s="27">
        <v>69</v>
      </c>
      <c r="M10" s="28">
        <v>67</v>
      </c>
      <c r="N10" s="29">
        <v>53</v>
      </c>
      <c r="O10" s="27">
        <v>70</v>
      </c>
      <c r="P10" s="20">
        <f t="shared" si="0"/>
        <v>1038</v>
      </c>
      <c r="Q10" s="21">
        <f t="shared" si="1"/>
        <v>4.185483870967742</v>
      </c>
      <c r="T10" s="22"/>
    </row>
    <row r="11" spans="1:20" x14ac:dyDescent="0.2">
      <c r="A11" s="12">
        <v>4</v>
      </c>
      <c r="B11" s="30" t="s">
        <v>20</v>
      </c>
      <c r="C11" s="31" t="s">
        <v>20</v>
      </c>
      <c r="D11" s="25">
        <v>96</v>
      </c>
      <c r="E11" s="26">
        <v>114</v>
      </c>
      <c r="F11" s="26">
        <v>109</v>
      </c>
      <c r="G11" s="26">
        <v>58</v>
      </c>
      <c r="H11" s="26">
        <v>83</v>
      </c>
      <c r="I11" s="26">
        <v>60</v>
      </c>
      <c r="J11" s="26">
        <v>64</v>
      </c>
      <c r="K11" s="26">
        <v>84</v>
      </c>
      <c r="L11" s="27">
        <v>49</v>
      </c>
      <c r="M11" s="28">
        <v>107</v>
      </c>
      <c r="N11" s="29">
        <v>98</v>
      </c>
      <c r="O11" s="27">
        <v>111</v>
      </c>
      <c r="P11" s="20">
        <f t="shared" si="0"/>
        <v>1033</v>
      </c>
      <c r="Q11" s="21">
        <f t="shared" si="1"/>
        <v>4.165322580645161</v>
      </c>
      <c r="T11" s="22"/>
    </row>
    <row r="12" spans="1:20" x14ac:dyDescent="0.2">
      <c r="A12" s="12">
        <v>5</v>
      </c>
      <c r="B12" s="30" t="s">
        <v>25</v>
      </c>
      <c r="C12" s="31" t="s">
        <v>26</v>
      </c>
      <c r="D12" s="25">
        <v>89</v>
      </c>
      <c r="E12" s="26">
        <v>91</v>
      </c>
      <c r="F12" s="26">
        <v>116</v>
      </c>
      <c r="G12" s="26">
        <v>59</v>
      </c>
      <c r="H12" s="26">
        <v>86</v>
      </c>
      <c r="I12" s="26">
        <v>80</v>
      </c>
      <c r="J12" s="26">
        <v>58</v>
      </c>
      <c r="K12" s="26">
        <v>120</v>
      </c>
      <c r="L12" s="27">
        <v>76</v>
      </c>
      <c r="M12" s="28">
        <v>79</v>
      </c>
      <c r="N12" s="29">
        <v>73</v>
      </c>
      <c r="O12" s="27">
        <v>49</v>
      </c>
      <c r="P12" s="20">
        <f t="shared" si="0"/>
        <v>976</v>
      </c>
      <c r="Q12" s="21">
        <f t="shared" si="1"/>
        <v>3.935483870967742</v>
      </c>
      <c r="T12" s="22"/>
    </row>
    <row r="13" spans="1:20" x14ac:dyDescent="0.2">
      <c r="A13" s="12">
        <v>6</v>
      </c>
      <c r="B13" s="30" t="s">
        <v>27</v>
      </c>
      <c r="C13" s="31" t="s">
        <v>28</v>
      </c>
      <c r="D13" s="25">
        <v>78</v>
      </c>
      <c r="E13" s="26">
        <v>94</v>
      </c>
      <c r="F13" s="26">
        <v>110</v>
      </c>
      <c r="G13" s="26">
        <v>64</v>
      </c>
      <c r="H13" s="26">
        <v>72</v>
      </c>
      <c r="I13" s="26">
        <v>80</v>
      </c>
      <c r="J13" s="26">
        <v>71</v>
      </c>
      <c r="K13" s="26">
        <v>57</v>
      </c>
      <c r="L13" s="26">
        <v>55</v>
      </c>
      <c r="M13" s="26">
        <v>49</v>
      </c>
      <c r="N13" s="29">
        <v>39</v>
      </c>
      <c r="O13" s="27">
        <v>13</v>
      </c>
      <c r="P13" s="20">
        <f t="shared" si="0"/>
        <v>782</v>
      </c>
      <c r="Q13" s="21">
        <f t="shared" si="1"/>
        <v>3.153225806451613</v>
      </c>
      <c r="T13" s="22"/>
    </row>
    <row r="14" spans="1:20" x14ac:dyDescent="0.2">
      <c r="A14" s="12">
        <v>7</v>
      </c>
      <c r="B14" s="30" t="s">
        <v>27</v>
      </c>
      <c r="C14" s="31" t="s">
        <v>29</v>
      </c>
      <c r="D14" s="25">
        <v>75</v>
      </c>
      <c r="E14" s="26">
        <v>86</v>
      </c>
      <c r="F14" s="26">
        <v>74</v>
      </c>
      <c r="G14" s="26">
        <v>76</v>
      </c>
      <c r="H14" s="26">
        <v>53</v>
      </c>
      <c r="I14" s="26">
        <v>54</v>
      </c>
      <c r="J14" s="26">
        <v>39</v>
      </c>
      <c r="K14" s="26">
        <v>52</v>
      </c>
      <c r="L14" s="27">
        <v>43</v>
      </c>
      <c r="M14" s="28">
        <v>76</v>
      </c>
      <c r="N14" s="29">
        <v>63</v>
      </c>
      <c r="O14" s="26">
        <v>35</v>
      </c>
      <c r="P14" s="20">
        <f t="shared" si="0"/>
        <v>726</v>
      </c>
      <c r="Q14" s="21">
        <f t="shared" si="1"/>
        <v>2.9274193548387095</v>
      </c>
      <c r="T14" s="22"/>
    </row>
    <row r="15" spans="1:20" x14ac:dyDescent="0.2">
      <c r="A15" s="12">
        <v>8</v>
      </c>
      <c r="B15" s="30" t="s">
        <v>22</v>
      </c>
      <c r="C15" s="31" t="s">
        <v>30</v>
      </c>
      <c r="D15" s="25">
        <v>37</v>
      </c>
      <c r="E15" s="26">
        <v>55</v>
      </c>
      <c r="F15" s="26">
        <v>44</v>
      </c>
      <c r="G15" s="26">
        <v>45</v>
      </c>
      <c r="H15" s="26">
        <v>63</v>
      </c>
      <c r="I15" s="26">
        <v>45</v>
      </c>
      <c r="J15" s="26">
        <v>48</v>
      </c>
      <c r="K15" s="26">
        <v>110</v>
      </c>
      <c r="L15" s="27">
        <v>57</v>
      </c>
      <c r="M15" s="28">
        <v>36</v>
      </c>
      <c r="N15" s="29">
        <v>68</v>
      </c>
      <c r="O15" s="27">
        <v>33</v>
      </c>
      <c r="P15" s="20">
        <f t="shared" si="0"/>
        <v>641</v>
      </c>
      <c r="Q15" s="21">
        <f t="shared" si="1"/>
        <v>2.5846774193548385</v>
      </c>
      <c r="T15" s="22"/>
    </row>
    <row r="16" spans="1:20" x14ac:dyDescent="0.2">
      <c r="A16" s="12">
        <v>9</v>
      </c>
      <c r="B16" s="30" t="s">
        <v>20</v>
      </c>
      <c r="C16" s="31" t="s">
        <v>31</v>
      </c>
      <c r="D16" s="25">
        <v>74</v>
      </c>
      <c r="E16" s="26">
        <v>59</v>
      </c>
      <c r="F16" s="26">
        <v>78</v>
      </c>
      <c r="G16" s="26">
        <v>49</v>
      </c>
      <c r="H16" s="26">
        <v>61</v>
      </c>
      <c r="I16" s="26">
        <v>47</v>
      </c>
      <c r="J16" s="26">
        <v>35</v>
      </c>
      <c r="K16" s="26">
        <v>46</v>
      </c>
      <c r="L16" s="27">
        <v>55</v>
      </c>
      <c r="M16" s="28">
        <v>32</v>
      </c>
      <c r="N16" s="29">
        <v>45</v>
      </c>
      <c r="O16" s="27">
        <v>48</v>
      </c>
      <c r="P16" s="20">
        <f t="shared" si="0"/>
        <v>629</v>
      </c>
      <c r="Q16" s="21">
        <f t="shared" si="1"/>
        <v>2.536290322580645</v>
      </c>
      <c r="T16" s="22"/>
    </row>
    <row r="17" spans="1:20" x14ac:dyDescent="0.2">
      <c r="A17" s="12">
        <v>10</v>
      </c>
      <c r="B17" s="30" t="s">
        <v>20</v>
      </c>
      <c r="C17" s="31" t="s">
        <v>32</v>
      </c>
      <c r="D17" s="25">
        <v>52</v>
      </c>
      <c r="E17" s="26">
        <v>83</v>
      </c>
      <c r="F17" s="26">
        <v>84</v>
      </c>
      <c r="G17" s="26">
        <v>68</v>
      </c>
      <c r="H17" s="26">
        <v>55</v>
      </c>
      <c r="I17" s="26">
        <v>44</v>
      </c>
      <c r="J17" s="26">
        <v>37</v>
      </c>
      <c r="K17" s="26">
        <v>48</v>
      </c>
      <c r="L17" s="27">
        <v>40</v>
      </c>
      <c r="M17" s="28">
        <v>33</v>
      </c>
      <c r="N17" s="29">
        <v>33</v>
      </c>
      <c r="O17" s="27">
        <v>43</v>
      </c>
      <c r="P17" s="20">
        <f t="shared" si="0"/>
        <v>620</v>
      </c>
      <c r="Q17" s="21">
        <f t="shared" si="1"/>
        <v>2.5</v>
      </c>
      <c r="T17" s="22"/>
    </row>
    <row r="18" spans="1:20" x14ac:dyDescent="0.2">
      <c r="A18" s="12">
        <v>11</v>
      </c>
      <c r="B18" s="30" t="s">
        <v>33</v>
      </c>
      <c r="C18" s="31" t="s">
        <v>33</v>
      </c>
      <c r="D18" s="25">
        <v>50</v>
      </c>
      <c r="E18" s="26">
        <v>59</v>
      </c>
      <c r="F18" s="26">
        <v>55</v>
      </c>
      <c r="G18" s="26">
        <v>62</v>
      </c>
      <c r="H18" s="26">
        <v>40</v>
      </c>
      <c r="I18" s="26">
        <v>66</v>
      </c>
      <c r="J18" s="26">
        <v>61</v>
      </c>
      <c r="K18" s="26">
        <v>50</v>
      </c>
      <c r="L18" s="27">
        <v>54</v>
      </c>
      <c r="M18" s="28">
        <v>43</v>
      </c>
      <c r="N18" s="29">
        <v>41</v>
      </c>
      <c r="O18" s="27">
        <v>36</v>
      </c>
      <c r="P18" s="20">
        <f t="shared" si="0"/>
        <v>617</v>
      </c>
      <c r="Q18" s="21">
        <f t="shared" si="1"/>
        <v>2.4879032258064515</v>
      </c>
      <c r="T18" s="22"/>
    </row>
    <row r="19" spans="1:20" x14ac:dyDescent="0.2">
      <c r="A19" s="12">
        <v>12</v>
      </c>
      <c r="B19" s="30" t="s">
        <v>20</v>
      </c>
      <c r="C19" s="31" t="s">
        <v>34</v>
      </c>
      <c r="D19" s="25">
        <v>61</v>
      </c>
      <c r="E19" s="26">
        <v>46</v>
      </c>
      <c r="F19" s="26">
        <v>52</v>
      </c>
      <c r="G19" s="26">
        <v>56</v>
      </c>
      <c r="H19" s="26">
        <v>52</v>
      </c>
      <c r="I19" s="26">
        <v>66</v>
      </c>
      <c r="J19" s="26">
        <v>51</v>
      </c>
      <c r="K19" s="26">
        <v>52</v>
      </c>
      <c r="L19" s="27">
        <v>39</v>
      </c>
      <c r="M19" s="28">
        <v>38</v>
      </c>
      <c r="N19" s="29">
        <v>51</v>
      </c>
      <c r="O19" s="27">
        <v>25</v>
      </c>
      <c r="P19" s="20">
        <f t="shared" si="0"/>
        <v>589</v>
      </c>
      <c r="Q19" s="21">
        <f t="shared" si="1"/>
        <v>2.375</v>
      </c>
      <c r="T19" s="22"/>
    </row>
    <row r="20" spans="1:20" x14ac:dyDescent="0.2">
      <c r="A20" s="12">
        <v>13</v>
      </c>
      <c r="B20" s="30" t="s">
        <v>35</v>
      </c>
      <c r="C20" s="31" t="s">
        <v>35</v>
      </c>
      <c r="D20" s="25">
        <v>65</v>
      </c>
      <c r="E20" s="26">
        <v>58</v>
      </c>
      <c r="F20" s="26">
        <v>61</v>
      </c>
      <c r="G20" s="26">
        <v>32</v>
      </c>
      <c r="H20" s="26">
        <v>42</v>
      </c>
      <c r="I20" s="26">
        <v>30</v>
      </c>
      <c r="J20" s="26">
        <v>32</v>
      </c>
      <c r="K20" s="26">
        <v>67</v>
      </c>
      <c r="L20" s="27">
        <v>58</v>
      </c>
      <c r="M20" s="28">
        <v>47</v>
      </c>
      <c r="N20" s="29">
        <v>61</v>
      </c>
      <c r="O20" s="27">
        <v>24</v>
      </c>
      <c r="P20" s="20">
        <f t="shared" si="0"/>
        <v>577</v>
      </c>
      <c r="Q20" s="21">
        <f t="shared" si="1"/>
        <v>2.3266129032258065</v>
      </c>
      <c r="T20" s="22"/>
    </row>
    <row r="21" spans="1:20" x14ac:dyDescent="0.2">
      <c r="A21" s="12">
        <v>14</v>
      </c>
      <c r="B21" s="23" t="s">
        <v>25</v>
      </c>
      <c r="C21" s="24" t="s">
        <v>36</v>
      </c>
      <c r="D21" s="25">
        <v>38</v>
      </c>
      <c r="E21" s="26">
        <v>52</v>
      </c>
      <c r="F21" s="26">
        <v>52</v>
      </c>
      <c r="G21" s="26">
        <v>58</v>
      </c>
      <c r="H21" s="26">
        <v>39</v>
      </c>
      <c r="I21" s="26">
        <v>39</v>
      </c>
      <c r="J21" s="26">
        <v>46</v>
      </c>
      <c r="K21" s="26">
        <v>61</v>
      </c>
      <c r="L21" s="27">
        <v>59</v>
      </c>
      <c r="M21" s="28">
        <v>34</v>
      </c>
      <c r="N21" s="28">
        <v>41</v>
      </c>
      <c r="O21" s="27">
        <v>54</v>
      </c>
      <c r="P21" s="20">
        <f t="shared" si="0"/>
        <v>573</v>
      </c>
      <c r="Q21" s="21">
        <f t="shared" si="1"/>
        <v>2.310483870967742</v>
      </c>
      <c r="T21" s="22"/>
    </row>
    <row r="22" spans="1:20" x14ac:dyDescent="0.2">
      <c r="A22" s="12">
        <v>15</v>
      </c>
      <c r="B22" s="30" t="s">
        <v>37</v>
      </c>
      <c r="C22" s="31" t="s">
        <v>38</v>
      </c>
      <c r="D22" s="25">
        <v>67</v>
      </c>
      <c r="E22" s="26">
        <v>40</v>
      </c>
      <c r="F22" s="26">
        <v>42</v>
      </c>
      <c r="G22" s="26">
        <v>41</v>
      </c>
      <c r="H22" s="26">
        <v>59</v>
      </c>
      <c r="I22" s="26">
        <v>40</v>
      </c>
      <c r="J22" s="26">
        <v>36</v>
      </c>
      <c r="K22" s="26">
        <v>41</v>
      </c>
      <c r="L22" s="26">
        <v>42</v>
      </c>
      <c r="M22" s="26">
        <v>44</v>
      </c>
      <c r="N22" s="26">
        <v>78</v>
      </c>
      <c r="O22" s="32">
        <v>41</v>
      </c>
      <c r="P22" s="20">
        <f t="shared" si="0"/>
        <v>571</v>
      </c>
      <c r="Q22" s="21">
        <f t="shared" si="1"/>
        <v>2.3024193548387095</v>
      </c>
      <c r="T22" s="22"/>
    </row>
    <row r="23" spans="1:20" x14ac:dyDescent="0.2">
      <c r="A23" s="12">
        <v>16</v>
      </c>
      <c r="B23" s="23" t="s">
        <v>20</v>
      </c>
      <c r="C23" s="24" t="s">
        <v>39</v>
      </c>
      <c r="D23" s="25">
        <v>67</v>
      </c>
      <c r="E23" s="26">
        <v>70</v>
      </c>
      <c r="F23" s="26">
        <v>63</v>
      </c>
      <c r="G23" s="26">
        <v>51</v>
      </c>
      <c r="H23" s="26">
        <v>32</v>
      </c>
      <c r="I23" s="26">
        <v>37</v>
      </c>
      <c r="J23" s="26">
        <v>31</v>
      </c>
      <c r="K23" s="26">
        <v>35</v>
      </c>
      <c r="L23" s="27">
        <v>50</v>
      </c>
      <c r="M23" s="28">
        <v>45</v>
      </c>
      <c r="N23" s="29">
        <v>38</v>
      </c>
      <c r="O23" s="27">
        <v>42</v>
      </c>
      <c r="P23" s="20">
        <f t="shared" si="0"/>
        <v>561</v>
      </c>
      <c r="Q23" s="21">
        <f t="shared" si="1"/>
        <v>2.2620967741935485</v>
      </c>
      <c r="T23" s="22"/>
    </row>
    <row r="24" spans="1:20" x14ac:dyDescent="0.2">
      <c r="A24" s="12">
        <v>17</v>
      </c>
      <c r="B24" s="30" t="s">
        <v>25</v>
      </c>
      <c r="C24" s="31" t="s">
        <v>40</v>
      </c>
      <c r="D24" s="25">
        <v>60</v>
      </c>
      <c r="E24" s="26">
        <v>37</v>
      </c>
      <c r="F24" s="26">
        <v>51</v>
      </c>
      <c r="G24" s="26">
        <v>40</v>
      </c>
      <c r="H24" s="26">
        <v>45</v>
      </c>
      <c r="I24" s="26">
        <v>56</v>
      </c>
      <c r="J24" s="26">
        <v>33</v>
      </c>
      <c r="K24" s="26">
        <v>57</v>
      </c>
      <c r="L24" s="26">
        <v>36</v>
      </c>
      <c r="M24" s="26">
        <v>52</v>
      </c>
      <c r="N24" s="29">
        <v>51</v>
      </c>
      <c r="O24" s="27">
        <v>18</v>
      </c>
      <c r="P24" s="20">
        <f t="shared" si="0"/>
        <v>536</v>
      </c>
      <c r="Q24" s="21">
        <f t="shared" si="1"/>
        <v>2.161290322580645</v>
      </c>
      <c r="T24" s="22"/>
    </row>
    <row r="25" spans="1:20" x14ac:dyDescent="0.2">
      <c r="A25" s="12">
        <v>18</v>
      </c>
      <c r="B25" s="30" t="s">
        <v>41</v>
      </c>
      <c r="C25" s="31" t="s">
        <v>42</v>
      </c>
      <c r="D25" s="25">
        <v>56</v>
      </c>
      <c r="E25" s="26">
        <v>50</v>
      </c>
      <c r="F25" s="26">
        <v>41</v>
      </c>
      <c r="G25" s="26">
        <v>31</v>
      </c>
      <c r="H25" s="26">
        <v>47</v>
      </c>
      <c r="I25" s="26">
        <v>39</v>
      </c>
      <c r="J25" s="26">
        <v>32</v>
      </c>
      <c r="K25" s="26">
        <v>40</v>
      </c>
      <c r="L25" s="27">
        <v>57</v>
      </c>
      <c r="M25" s="28">
        <v>34</v>
      </c>
      <c r="N25" s="28">
        <v>52</v>
      </c>
      <c r="O25" s="27">
        <v>44</v>
      </c>
      <c r="P25" s="20">
        <f t="shared" si="0"/>
        <v>523</v>
      </c>
      <c r="Q25" s="21">
        <f t="shared" si="1"/>
        <v>2.1088709677419355</v>
      </c>
      <c r="T25" s="22"/>
    </row>
    <row r="26" spans="1:20" x14ac:dyDescent="0.2">
      <c r="A26" s="12">
        <v>19</v>
      </c>
      <c r="B26" s="30" t="s">
        <v>43</v>
      </c>
      <c r="C26" s="31" t="s">
        <v>44</v>
      </c>
      <c r="D26" s="25">
        <v>63</v>
      </c>
      <c r="E26" s="26">
        <v>51</v>
      </c>
      <c r="F26" s="26">
        <v>48</v>
      </c>
      <c r="G26" s="26">
        <v>27</v>
      </c>
      <c r="H26" s="26">
        <v>44</v>
      </c>
      <c r="I26" s="26">
        <v>37</v>
      </c>
      <c r="J26" s="26">
        <v>27</v>
      </c>
      <c r="K26" s="26">
        <v>28</v>
      </c>
      <c r="L26" s="26">
        <v>57</v>
      </c>
      <c r="M26" s="26">
        <v>36</v>
      </c>
      <c r="N26" s="32">
        <v>57</v>
      </c>
      <c r="O26" s="32">
        <v>47</v>
      </c>
      <c r="P26" s="20">
        <f t="shared" si="0"/>
        <v>522</v>
      </c>
      <c r="Q26" s="21">
        <f t="shared" si="1"/>
        <v>2.1048387096774195</v>
      </c>
      <c r="T26" s="22"/>
    </row>
    <row r="27" spans="1:20" x14ac:dyDescent="0.2">
      <c r="A27" s="12">
        <v>20</v>
      </c>
      <c r="B27" s="30" t="s">
        <v>45</v>
      </c>
      <c r="C27" s="31" t="s">
        <v>46</v>
      </c>
      <c r="D27" s="25">
        <v>48</v>
      </c>
      <c r="E27" s="26">
        <v>45</v>
      </c>
      <c r="F27" s="26">
        <v>54</v>
      </c>
      <c r="G27" s="26">
        <v>46</v>
      </c>
      <c r="H27" s="26">
        <v>22</v>
      </c>
      <c r="I27" s="26">
        <v>38</v>
      </c>
      <c r="J27" s="26">
        <v>57</v>
      </c>
      <c r="K27" s="26">
        <v>37</v>
      </c>
      <c r="L27" s="27">
        <v>46</v>
      </c>
      <c r="M27" s="28">
        <v>34</v>
      </c>
      <c r="N27" s="29">
        <v>55</v>
      </c>
      <c r="O27" s="27">
        <v>22</v>
      </c>
      <c r="P27" s="20">
        <f t="shared" si="0"/>
        <v>504</v>
      </c>
      <c r="Q27" s="21">
        <f t="shared" si="1"/>
        <v>2.032258064516129</v>
      </c>
      <c r="T27" s="22"/>
    </row>
    <row r="28" spans="1:20" x14ac:dyDescent="0.2">
      <c r="A28" s="12">
        <v>21</v>
      </c>
      <c r="B28" s="30" t="s">
        <v>27</v>
      </c>
      <c r="C28" s="31" t="s">
        <v>47</v>
      </c>
      <c r="D28" s="25">
        <v>53</v>
      </c>
      <c r="E28" s="26">
        <v>47</v>
      </c>
      <c r="F28" s="26">
        <v>69</v>
      </c>
      <c r="G28" s="26">
        <v>45</v>
      </c>
      <c r="H28" s="26">
        <v>36</v>
      </c>
      <c r="I28" s="26">
        <v>43</v>
      </c>
      <c r="J28" s="26">
        <v>39</v>
      </c>
      <c r="K28" s="26">
        <v>31</v>
      </c>
      <c r="L28" s="27">
        <v>44</v>
      </c>
      <c r="M28" s="28">
        <v>29</v>
      </c>
      <c r="N28" s="29">
        <v>39</v>
      </c>
      <c r="O28" s="27">
        <v>27</v>
      </c>
      <c r="P28" s="20">
        <f t="shared" si="0"/>
        <v>502</v>
      </c>
      <c r="Q28" s="21">
        <f t="shared" si="1"/>
        <v>2.024193548387097</v>
      </c>
      <c r="T28" s="22"/>
    </row>
    <row r="29" spans="1:20" x14ac:dyDescent="0.2">
      <c r="A29" s="12">
        <v>22</v>
      </c>
      <c r="B29" s="30" t="s">
        <v>48</v>
      </c>
      <c r="C29" s="31" t="s">
        <v>49</v>
      </c>
      <c r="D29" s="25">
        <v>43</v>
      </c>
      <c r="E29" s="26">
        <v>59</v>
      </c>
      <c r="F29" s="26">
        <v>48</v>
      </c>
      <c r="G29" s="26">
        <v>37</v>
      </c>
      <c r="H29" s="26">
        <v>46</v>
      </c>
      <c r="I29" s="26">
        <v>50</v>
      </c>
      <c r="J29" s="26">
        <v>47</v>
      </c>
      <c r="K29" s="26">
        <v>38</v>
      </c>
      <c r="L29" s="27">
        <v>35</v>
      </c>
      <c r="M29" s="28">
        <v>35</v>
      </c>
      <c r="N29" s="29">
        <v>28</v>
      </c>
      <c r="O29" s="27">
        <v>33</v>
      </c>
      <c r="P29" s="20">
        <f t="shared" si="0"/>
        <v>499</v>
      </c>
      <c r="Q29" s="21">
        <f t="shared" si="1"/>
        <v>2.0120967741935485</v>
      </c>
      <c r="T29" s="22"/>
    </row>
    <row r="30" spans="1:20" x14ac:dyDescent="0.2">
      <c r="A30" s="12">
        <v>23</v>
      </c>
      <c r="B30" s="23" t="s">
        <v>20</v>
      </c>
      <c r="C30" s="24" t="s">
        <v>50</v>
      </c>
      <c r="D30" s="25">
        <v>63</v>
      </c>
      <c r="E30" s="26">
        <v>56</v>
      </c>
      <c r="F30" s="26">
        <v>61</v>
      </c>
      <c r="G30" s="26">
        <v>29</v>
      </c>
      <c r="H30" s="26">
        <v>35</v>
      </c>
      <c r="I30" s="26">
        <v>22</v>
      </c>
      <c r="J30" s="26">
        <v>25</v>
      </c>
      <c r="K30" s="26">
        <v>27</v>
      </c>
      <c r="L30" s="27">
        <v>45</v>
      </c>
      <c r="M30" s="28">
        <v>42</v>
      </c>
      <c r="N30" s="29">
        <v>43</v>
      </c>
      <c r="O30" s="27">
        <v>43</v>
      </c>
      <c r="P30" s="20">
        <f t="shared" si="0"/>
        <v>491</v>
      </c>
      <c r="Q30" s="21">
        <f t="shared" si="1"/>
        <v>1.9798387096774193</v>
      </c>
      <c r="T30" s="22"/>
    </row>
    <row r="31" spans="1:20" x14ac:dyDescent="0.2">
      <c r="A31" s="12">
        <v>24</v>
      </c>
      <c r="B31" s="30" t="s">
        <v>48</v>
      </c>
      <c r="C31" s="31" t="s">
        <v>48</v>
      </c>
      <c r="D31" s="25">
        <v>46</v>
      </c>
      <c r="E31" s="26">
        <v>38</v>
      </c>
      <c r="F31" s="26">
        <v>64</v>
      </c>
      <c r="G31" s="26">
        <v>34</v>
      </c>
      <c r="H31" s="26">
        <v>48</v>
      </c>
      <c r="I31" s="26">
        <v>50</v>
      </c>
      <c r="J31" s="26">
        <v>32</v>
      </c>
      <c r="K31" s="26">
        <v>34</v>
      </c>
      <c r="L31" s="27">
        <v>46</v>
      </c>
      <c r="M31" s="28">
        <v>24</v>
      </c>
      <c r="N31" s="27">
        <v>48</v>
      </c>
      <c r="O31" s="27">
        <v>26</v>
      </c>
      <c r="P31" s="20">
        <f t="shared" si="0"/>
        <v>490</v>
      </c>
      <c r="Q31" s="21">
        <f t="shared" si="1"/>
        <v>1.9758064516129032</v>
      </c>
      <c r="T31" s="22"/>
    </row>
    <row r="32" spans="1:20" x14ac:dyDescent="0.2">
      <c r="A32" s="12">
        <v>25</v>
      </c>
      <c r="B32" s="23" t="s">
        <v>51</v>
      </c>
      <c r="C32" s="31" t="s">
        <v>52</v>
      </c>
      <c r="D32" s="25">
        <v>47</v>
      </c>
      <c r="E32" s="26">
        <v>46</v>
      </c>
      <c r="F32" s="26">
        <v>32</v>
      </c>
      <c r="G32" s="26">
        <v>39</v>
      </c>
      <c r="H32" s="26">
        <v>45</v>
      </c>
      <c r="I32" s="26">
        <v>33</v>
      </c>
      <c r="J32" s="26">
        <v>41</v>
      </c>
      <c r="K32" s="28">
        <v>23</v>
      </c>
      <c r="L32" s="28">
        <v>56</v>
      </c>
      <c r="M32" s="28">
        <v>36</v>
      </c>
      <c r="N32" s="29">
        <v>48</v>
      </c>
      <c r="O32" s="27">
        <v>43</v>
      </c>
      <c r="P32" s="20">
        <f t="shared" si="0"/>
        <v>489</v>
      </c>
      <c r="Q32" s="21">
        <f t="shared" si="1"/>
        <v>1.971774193548387</v>
      </c>
      <c r="T32" s="22"/>
    </row>
    <row r="33" spans="1:20" x14ac:dyDescent="0.2">
      <c r="A33" s="12">
        <v>26</v>
      </c>
      <c r="B33" s="30" t="s">
        <v>20</v>
      </c>
      <c r="C33" s="31" t="s">
        <v>53</v>
      </c>
      <c r="D33" s="25">
        <v>51</v>
      </c>
      <c r="E33" s="26">
        <v>42</v>
      </c>
      <c r="F33" s="26">
        <v>62</v>
      </c>
      <c r="G33" s="26">
        <v>35</v>
      </c>
      <c r="H33" s="26">
        <v>37</v>
      </c>
      <c r="I33" s="26">
        <v>29</v>
      </c>
      <c r="J33" s="26">
        <v>27</v>
      </c>
      <c r="K33" s="26">
        <v>48</v>
      </c>
      <c r="L33" s="27">
        <v>49</v>
      </c>
      <c r="M33" s="28">
        <v>34</v>
      </c>
      <c r="N33" s="29">
        <v>43</v>
      </c>
      <c r="O33" s="27">
        <v>30</v>
      </c>
      <c r="P33" s="20">
        <f t="shared" si="0"/>
        <v>487</v>
      </c>
      <c r="Q33" s="21">
        <f t="shared" si="1"/>
        <v>1.9637096774193548</v>
      </c>
      <c r="T33" s="22"/>
    </row>
    <row r="34" spans="1:20" x14ac:dyDescent="0.2">
      <c r="A34" s="12">
        <v>27</v>
      </c>
      <c r="B34" s="30" t="s">
        <v>20</v>
      </c>
      <c r="C34" s="31" t="s">
        <v>54</v>
      </c>
      <c r="D34" s="25">
        <v>47</v>
      </c>
      <c r="E34" s="26">
        <v>56</v>
      </c>
      <c r="F34" s="26">
        <v>51</v>
      </c>
      <c r="G34" s="26">
        <v>52</v>
      </c>
      <c r="H34" s="26">
        <v>52</v>
      </c>
      <c r="I34" s="26">
        <v>38</v>
      </c>
      <c r="J34" s="26">
        <v>24</v>
      </c>
      <c r="K34" s="26">
        <v>36</v>
      </c>
      <c r="L34" s="27">
        <v>27</v>
      </c>
      <c r="M34" s="28">
        <v>31</v>
      </c>
      <c r="N34" s="29">
        <v>33</v>
      </c>
      <c r="O34" s="27">
        <v>33</v>
      </c>
      <c r="P34" s="20">
        <f t="shared" si="0"/>
        <v>480</v>
      </c>
      <c r="Q34" s="21">
        <f t="shared" si="1"/>
        <v>1.935483870967742</v>
      </c>
      <c r="T34" s="22"/>
    </row>
    <row r="35" spans="1:20" x14ac:dyDescent="0.2">
      <c r="A35" s="12">
        <v>28</v>
      </c>
      <c r="B35" s="30" t="s">
        <v>20</v>
      </c>
      <c r="C35" s="31" t="s">
        <v>55</v>
      </c>
      <c r="D35" s="25">
        <v>47</v>
      </c>
      <c r="E35" s="26">
        <v>32</v>
      </c>
      <c r="F35" s="26">
        <v>38</v>
      </c>
      <c r="G35" s="26">
        <v>40</v>
      </c>
      <c r="H35" s="26">
        <v>48</v>
      </c>
      <c r="I35" s="26">
        <v>38</v>
      </c>
      <c r="J35" s="26">
        <v>39</v>
      </c>
      <c r="K35" s="26">
        <v>44</v>
      </c>
      <c r="L35" s="27">
        <v>28</v>
      </c>
      <c r="M35" s="28">
        <v>37</v>
      </c>
      <c r="N35" s="29">
        <v>45</v>
      </c>
      <c r="O35" s="27">
        <v>30</v>
      </c>
      <c r="P35" s="20">
        <f t="shared" si="0"/>
        <v>466</v>
      </c>
      <c r="Q35" s="21">
        <f t="shared" si="1"/>
        <v>1.8790322580645162</v>
      </c>
      <c r="T35" s="22"/>
    </row>
    <row r="36" spans="1:20" x14ac:dyDescent="0.2">
      <c r="A36" s="12">
        <v>29</v>
      </c>
      <c r="B36" s="30" t="s">
        <v>51</v>
      </c>
      <c r="C36" s="31" t="s">
        <v>56</v>
      </c>
      <c r="D36" s="25">
        <v>44</v>
      </c>
      <c r="E36" s="26">
        <v>46</v>
      </c>
      <c r="F36" s="26">
        <v>51</v>
      </c>
      <c r="G36" s="26">
        <v>42</v>
      </c>
      <c r="H36" s="26">
        <v>43</v>
      </c>
      <c r="I36" s="26">
        <v>41</v>
      </c>
      <c r="J36" s="26">
        <v>30</v>
      </c>
      <c r="K36" s="26">
        <v>25</v>
      </c>
      <c r="L36" s="27">
        <v>12</v>
      </c>
      <c r="M36" s="28">
        <v>33</v>
      </c>
      <c r="N36" s="29">
        <v>38</v>
      </c>
      <c r="O36" s="27">
        <v>35</v>
      </c>
      <c r="P36" s="20">
        <f t="shared" si="0"/>
        <v>440</v>
      </c>
      <c r="Q36" s="21">
        <f t="shared" si="1"/>
        <v>1.7741935483870968</v>
      </c>
      <c r="T36" s="22"/>
    </row>
    <row r="37" spans="1:20" x14ac:dyDescent="0.2">
      <c r="A37" s="12">
        <v>30</v>
      </c>
      <c r="B37" s="30" t="s">
        <v>57</v>
      </c>
      <c r="C37" s="31" t="s">
        <v>58</v>
      </c>
      <c r="D37" s="25">
        <v>30</v>
      </c>
      <c r="E37" s="26">
        <v>36</v>
      </c>
      <c r="F37" s="26">
        <v>33</v>
      </c>
      <c r="G37" s="26">
        <v>38</v>
      </c>
      <c r="H37" s="26">
        <v>19</v>
      </c>
      <c r="I37" s="26">
        <v>41</v>
      </c>
      <c r="J37" s="26">
        <v>38</v>
      </c>
      <c r="K37" s="26">
        <v>21</v>
      </c>
      <c r="L37" s="27">
        <v>46</v>
      </c>
      <c r="M37" s="28">
        <v>40</v>
      </c>
      <c r="N37" s="29">
        <v>40</v>
      </c>
      <c r="O37" s="27">
        <v>56</v>
      </c>
      <c r="P37" s="20">
        <f t="shared" si="0"/>
        <v>438</v>
      </c>
      <c r="Q37" s="21">
        <f t="shared" si="1"/>
        <v>1.7661290322580645</v>
      </c>
      <c r="T37" s="22"/>
    </row>
    <row r="38" spans="1:20" x14ac:dyDescent="0.2">
      <c r="A38" s="12">
        <v>31</v>
      </c>
      <c r="B38" s="30" t="s">
        <v>22</v>
      </c>
      <c r="C38" s="31" t="s">
        <v>59</v>
      </c>
      <c r="D38" s="25">
        <v>42</v>
      </c>
      <c r="E38" s="26">
        <v>41</v>
      </c>
      <c r="F38" s="26">
        <v>45</v>
      </c>
      <c r="G38" s="26">
        <v>35</v>
      </c>
      <c r="H38" s="26">
        <v>33</v>
      </c>
      <c r="I38" s="26">
        <v>36</v>
      </c>
      <c r="J38" s="26">
        <v>26</v>
      </c>
      <c r="K38" s="26">
        <v>60</v>
      </c>
      <c r="L38" s="27">
        <v>37</v>
      </c>
      <c r="M38" s="28">
        <v>30</v>
      </c>
      <c r="N38" s="29">
        <v>19</v>
      </c>
      <c r="O38" s="27">
        <v>26</v>
      </c>
      <c r="P38" s="20">
        <f t="shared" si="0"/>
        <v>430</v>
      </c>
      <c r="Q38" s="21">
        <f t="shared" si="1"/>
        <v>1.7338709677419355</v>
      </c>
      <c r="T38" s="22"/>
    </row>
    <row r="39" spans="1:20" x14ac:dyDescent="0.2">
      <c r="A39" s="12">
        <v>32</v>
      </c>
      <c r="B39" s="30" t="s">
        <v>60</v>
      </c>
      <c r="C39" s="31" t="s">
        <v>61</v>
      </c>
      <c r="D39" s="25">
        <v>52</v>
      </c>
      <c r="E39" s="26">
        <v>46</v>
      </c>
      <c r="F39" s="26">
        <v>41</v>
      </c>
      <c r="G39" s="26">
        <v>42</v>
      </c>
      <c r="H39" s="26">
        <v>38</v>
      </c>
      <c r="I39" s="26">
        <v>31</v>
      </c>
      <c r="J39" s="26">
        <v>30</v>
      </c>
      <c r="K39" s="26">
        <v>32</v>
      </c>
      <c r="L39" s="27">
        <v>39</v>
      </c>
      <c r="M39" s="28">
        <v>30</v>
      </c>
      <c r="N39" s="29">
        <v>32</v>
      </c>
      <c r="O39" s="27">
        <v>11</v>
      </c>
      <c r="P39" s="20">
        <f t="shared" si="0"/>
        <v>424</v>
      </c>
      <c r="Q39" s="21">
        <f t="shared" si="1"/>
        <v>1.7096774193548387</v>
      </c>
      <c r="T39" s="22"/>
    </row>
    <row r="40" spans="1:20" x14ac:dyDescent="0.2">
      <c r="A40" s="12">
        <v>33</v>
      </c>
      <c r="B40" s="30" t="s">
        <v>62</v>
      </c>
      <c r="C40" s="31" t="s">
        <v>62</v>
      </c>
      <c r="D40" s="25">
        <v>39</v>
      </c>
      <c r="E40" s="26">
        <v>40</v>
      </c>
      <c r="F40" s="26">
        <v>40</v>
      </c>
      <c r="G40" s="26">
        <v>35</v>
      </c>
      <c r="H40" s="26">
        <v>37</v>
      </c>
      <c r="I40" s="26">
        <v>43</v>
      </c>
      <c r="J40" s="26">
        <v>28</v>
      </c>
      <c r="K40" s="26">
        <v>30</v>
      </c>
      <c r="L40" s="27">
        <v>27</v>
      </c>
      <c r="M40" s="28">
        <v>27</v>
      </c>
      <c r="N40" s="29">
        <v>24</v>
      </c>
      <c r="O40" s="27">
        <v>32</v>
      </c>
      <c r="P40" s="20">
        <f t="shared" si="0"/>
        <v>402</v>
      </c>
      <c r="Q40" s="21">
        <f t="shared" si="1"/>
        <v>1.6209677419354838</v>
      </c>
      <c r="T40" s="22"/>
    </row>
    <row r="41" spans="1:20" x14ac:dyDescent="0.2">
      <c r="A41" s="12">
        <v>34</v>
      </c>
      <c r="B41" s="30" t="s">
        <v>20</v>
      </c>
      <c r="C41" s="31" t="s">
        <v>63</v>
      </c>
      <c r="D41" s="25">
        <v>43</v>
      </c>
      <c r="E41" s="26">
        <v>38</v>
      </c>
      <c r="F41" s="26">
        <v>21</v>
      </c>
      <c r="G41" s="26">
        <v>44</v>
      </c>
      <c r="H41" s="26">
        <v>15</v>
      </c>
      <c r="I41" s="26">
        <v>26</v>
      </c>
      <c r="J41" s="26">
        <v>31</v>
      </c>
      <c r="K41" s="26">
        <v>43</v>
      </c>
      <c r="L41" s="27">
        <v>36</v>
      </c>
      <c r="M41" s="28">
        <v>22</v>
      </c>
      <c r="N41" s="29">
        <v>34</v>
      </c>
      <c r="O41" s="27">
        <v>26</v>
      </c>
      <c r="P41" s="20">
        <f t="shared" si="0"/>
        <v>379</v>
      </c>
      <c r="Q41" s="21">
        <f t="shared" si="1"/>
        <v>1.528225806451613</v>
      </c>
      <c r="T41" s="22"/>
    </row>
    <row r="42" spans="1:20" x14ac:dyDescent="0.2">
      <c r="A42" s="12">
        <v>35</v>
      </c>
      <c r="B42" s="30" t="s">
        <v>41</v>
      </c>
      <c r="C42" s="31" t="s">
        <v>64</v>
      </c>
      <c r="D42" s="25">
        <v>33</v>
      </c>
      <c r="E42" s="26">
        <v>29</v>
      </c>
      <c r="F42" s="26">
        <v>35</v>
      </c>
      <c r="G42" s="26">
        <v>25</v>
      </c>
      <c r="H42" s="26">
        <v>23</v>
      </c>
      <c r="I42" s="26">
        <v>35</v>
      </c>
      <c r="J42" s="26">
        <v>38</v>
      </c>
      <c r="K42" s="26">
        <v>28</v>
      </c>
      <c r="L42" s="27">
        <v>36</v>
      </c>
      <c r="M42" s="28">
        <v>29</v>
      </c>
      <c r="N42" s="29">
        <v>32</v>
      </c>
      <c r="O42" s="27">
        <v>17</v>
      </c>
      <c r="P42" s="20">
        <f t="shared" si="0"/>
        <v>360</v>
      </c>
      <c r="Q42" s="21">
        <f t="shared" si="1"/>
        <v>1.4516129032258065</v>
      </c>
      <c r="T42" s="22"/>
    </row>
    <row r="43" spans="1:20" x14ac:dyDescent="0.2">
      <c r="A43" s="12">
        <v>36</v>
      </c>
      <c r="B43" s="30" t="s">
        <v>65</v>
      </c>
      <c r="C43" s="31" t="s">
        <v>66</v>
      </c>
      <c r="D43" s="25">
        <v>23</v>
      </c>
      <c r="E43" s="26">
        <v>28</v>
      </c>
      <c r="F43" s="26">
        <v>37</v>
      </c>
      <c r="G43" s="26">
        <v>17</v>
      </c>
      <c r="H43" s="26">
        <v>34</v>
      </c>
      <c r="I43" s="26">
        <v>30</v>
      </c>
      <c r="J43" s="26">
        <v>27</v>
      </c>
      <c r="K43" s="26">
        <v>20</v>
      </c>
      <c r="L43" s="27">
        <v>18</v>
      </c>
      <c r="M43" s="28">
        <v>47</v>
      </c>
      <c r="N43" s="29">
        <v>32</v>
      </c>
      <c r="O43" s="27">
        <v>40</v>
      </c>
      <c r="P43" s="20">
        <f t="shared" si="0"/>
        <v>353</v>
      </c>
      <c r="Q43" s="21">
        <f t="shared" si="1"/>
        <v>1.4233870967741935</v>
      </c>
      <c r="T43" s="22"/>
    </row>
    <row r="44" spans="1:20" x14ac:dyDescent="0.2">
      <c r="A44" s="12">
        <v>37</v>
      </c>
      <c r="B44" s="30" t="s">
        <v>25</v>
      </c>
      <c r="C44" s="31" t="s">
        <v>67</v>
      </c>
      <c r="D44" s="25">
        <v>22</v>
      </c>
      <c r="E44" s="26">
        <v>20</v>
      </c>
      <c r="F44" s="26">
        <v>36</v>
      </c>
      <c r="G44" s="26">
        <v>30</v>
      </c>
      <c r="H44" s="26">
        <v>34</v>
      </c>
      <c r="I44" s="26">
        <v>18</v>
      </c>
      <c r="J44" s="26">
        <v>28</v>
      </c>
      <c r="K44" s="26">
        <v>33</v>
      </c>
      <c r="L44" s="28">
        <v>26</v>
      </c>
      <c r="M44" s="28">
        <v>29</v>
      </c>
      <c r="N44" s="28">
        <v>25</v>
      </c>
      <c r="O44" s="27">
        <v>44</v>
      </c>
      <c r="P44" s="20">
        <f t="shared" si="0"/>
        <v>345</v>
      </c>
      <c r="Q44" s="21">
        <f t="shared" si="1"/>
        <v>1.3911290322580645</v>
      </c>
      <c r="T44" s="22"/>
    </row>
    <row r="45" spans="1:20" x14ac:dyDescent="0.2">
      <c r="A45" s="12">
        <v>38</v>
      </c>
      <c r="B45" s="30" t="s">
        <v>20</v>
      </c>
      <c r="C45" s="31" t="s">
        <v>68</v>
      </c>
      <c r="D45" s="25">
        <v>24</v>
      </c>
      <c r="E45" s="26">
        <v>43</v>
      </c>
      <c r="F45" s="26">
        <v>39</v>
      </c>
      <c r="G45" s="26">
        <v>26</v>
      </c>
      <c r="H45" s="26">
        <v>24</v>
      </c>
      <c r="I45" s="26">
        <v>38</v>
      </c>
      <c r="J45" s="26">
        <v>23</v>
      </c>
      <c r="K45" s="26">
        <v>16</v>
      </c>
      <c r="L45" s="27">
        <v>17</v>
      </c>
      <c r="M45" s="28">
        <v>20</v>
      </c>
      <c r="N45" s="29">
        <v>44</v>
      </c>
      <c r="O45" s="27">
        <v>31</v>
      </c>
      <c r="P45" s="20">
        <f t="shared" si="0"/>
        <v>345</v>
      </c>
      <c r="Q45" s="21">
        <f t="shared" si="1"/>
        <v>1.3911290322580645</v>
      </c>
      <c r="T45" s="22"/>
    </row>
    <row r="46" spans="1:20" x14ac:dyDescent="0.2">
      <c r="A46" s="12">
        <v>39</v>
      </c>
      <c r="B46" s="30" t="s">
        <v>20</v>
      </c>
      <c r="C46" s="31" t="s">
        <v>69</v>
      </c>
      <c r="D46" s="25">
        <v>29</v>
      </c>
      <c r="E46" s="26">
        <v>33</v>
      </c>
      <c r="F46" s="26">
        <v>51</v>
      </c>
      <c r="G46" s="26">
        <v>34</v>
      </c>
      <c r="H46" s="26">
        <v>26</v>
      </c>
      <c r="I46" s="26">
        <v>22</v>
      </c>
      <c r="J46" s="26">
        <v>19</v>
      </c>
      <c r="K46" s="26">
        <v>23</v>
      </c>
      <c r="L46" s="27">
        <v>31</v>
      </c>
      <c r="M46" s="28">
        <v>29</v>
      </c>
      <c r="N46" s="29">
        <v>28</v>
      </c>
      <c r="O46" s="27">
        <v>15</v>
      </c>
      <c r="P46" s="20">
        <f t="shared" si="0"/>
        <v>340</v>
      </c>
      <c r="Q46" s="21">
        <f t="shared" si="1"/>
        <v>1.3709677419354838</v>
      </c>
      <c r="T46" s="22"/>
    </row>
    <row r="47" spans="1:20" x14ac:dyDescent="0.2">
      <c r="A47" s="12">
        <v>40</v>
      </c>
      <c r="B47" s="30" t="s">
        <v>35</v>
      </c>
      <c r="C47" s="31" t="s">
        <v>70</v>
      </c>
      <c r="D47" s="25">
        <v>50</v>
      </c>
      <c r="E47" s="26">
        <v>40</v>
      </c>
      <c r="F47" s="26">
        <v>21</v>
      </c>
      <c r="G47" s="26">
        <v>13</v>
      </c>
      <c r="H47" s="26">
        <v>34</v>
      </c>
      <c r="I47" s="26">
        <v>11</v>
      </c>
      <c r="J47" s="26">
        <v>22</v>
      </c>
      <c r="K47" s="26">
        <v>24</v>
      </c>
      <c r="L47" s="28">
        <v>38</v>
      </c>
      <c r="M47" s="28">
        <v>29</v>
      </c>
      <c r="N47" s="29">
        <v>33</v>
      </c>
      <c r="O47" s="27">
        <v>19</v>
      </c>
      <c r="P47" s="20">
        <f t="shared" si="0"/>
        <v>334</v>
      </c>
      <c r="Q47" s="21">
        <f t="shared" si="1"/>
        <v>1.346774193548387</v>
      </c>
      <c r="T47" s="22"/>
    </row>
    <row r="48" spans="1:20" x14ac:dyDescent="0.2">
      <c r="A48" s="12">
        <v>41</v>
      </c>
      <c r="B48" s="30" t="s">
        <v>41</v>
      </c>
      <c r="C48" s="31" t="s">
        <v>71</v>
      </c>
      <c r="D48" s="25">
        <v>41</v>
      </c>
      <c r="E48" s="26">
        <v>38</v>
      </c>
      <c r="F48" s="26">
        <v>44</v>
      </c>
      <c r="G48" s="26">
        <v>33</v>
      </c>
      <c r="H48" s="26">
        <v>48</v>
      </c>
      <c r="I48" s="26">
        <v>34</v>
      </c>
      <c r="J48" s="26">
        <v>27</v>
      </c>
      <c r="K48" s="26">
        <v>0</v>
      </c>
      <c r="L48" s="27">
        <v>0</v>
      </c>
      <c r="M48" s="28">
        <v>1</v>
      </c>
      <c r="N48" s="29">
        <v>26</v>
      </c>
      <c r="O48" s="27">
        <v>31</v>
      </c>
      <c r="P48" s="20">
        <f t="shared" si="0"/>
        <v>323</v>
      </c>
      <c r="Q48" s="21">
        <f>+P48/205</f>
        <v>1.575609756097561</v>
      </c>
      <c r="T48" s="22"/>
    </row>
    <row r="49" spans="1:20" x14ac:dyDescent="0.2">
      <c r="A49" s="12">
        <v>42</v>
      </c>
      <c r="B49" s="30" t="s">
        <v>20</v>
      </c>
      <c r="C49" s="31" t="s">
        <v>72</v>
      </c>
      <c r="D49" s="25">
        <v>50</v>
      </c>
      <c r="E49" s="26">
        <v>26</v>
      </c>
      <c r="F49" s="26">
        <v>34</v>
      </c>
      <c r="G49" s="26">
        <v>21</v>
      </c>
      <c r="H49" s="26">
        <v>29</v>
      </c>
      <c r="I49" s="26">
        <v>37</v>
      </c>
      <c r="J49" s="26">
        <v>25</v>
      </c>
      <c r="K49" s="26">
        <v>14</v>
      </c>
      <c r="L49" s="27">
        <v>16</v>
      </c>
      <c r="M49" s="28">
        <v>20</v>
      </c>
      <c r="N49" s="28">
        <v>34</v>
      </c>
      <c r="O49" s="27">
        <v>15</v>
      </c>
      <c r="P49" s="20">
        <f t="shared" si="0"/>
        <v>321</v>
      </c>
      <c r="Q49" s="21">
        <f>+P49/248</f>
        <v>1.2943548387096775</v>
      </c>
      <c r="T49" s="22"/>
    </row>
    <row r="50" spans="1:20" x14ac:dyDescent="0.2">
      <c r="A50" s="12">
        <v>43</v>
      </c>
      <c r="B50" s="30" t="s">
        <v>20</v>
      </c>
      <c r="C50" s="31" t="s">
        <v>73</v>
      </c>
      <c r="D50" s="25" t="s">
        <v>74</v>
      </c>
      <c r="E50" s="26" t="s">
        <v>74</v>
      </c>
      <c r="F50" s="26" t="s">
        <v>74</v>
      </c>
      <c r="G50" s="26">
        <v>35</v>
      </c>
      <c r="H50" s="26">
        <v>36</v>
      </c>
      <c r="I50" s="26">
        <v>42</v>
      </c>
      <c r="J50" s="26">
        <v>26</v>
      </c>
      <c r="K50" s="26">
        <v>32</v>
      </c>
      <c r="L50" s="27">
        <v>50</v>
      </c>
      <c r="M50" s="27">
        <v>43</v>
      </c>
      <c r="N50" s="29">
        <v>28</v>
      </c>
      <c r="O50" s="27">
        <v>18</v>
      </c>
      <c r="P50" s="20">
        <f t="shared" si="0"/>
        <v>310</v>
      </c>
      <c r="Q50" s="21">
        <f>+P50/184</f>
        <v>1.6847826086956521</v>
      </c>
      <c r="T50" s="22"/>
    </row>
    <row r="51" spans="1:20" x14ac:dyDescent="0.2">
      <c r="A51" s="12">
        <v>44</v>
      </c>
      <c r="B51" s="30" t="s">
        <v>60</v>
      </c>
      <c r="C51" s="31" t="s">
        <v>75</v>
      </c>
      <c r="D51" s="25">
        <v>31</v>
      </c>
      <c r="E51" s="26">
        <v>52</v>
      </c>
      <c r="F51" s="26">
        <v>53</v>
      </c>
      <c r="G51" s="26">
        <v>42</v>
      </c>
      <c r="H51" s="26">
        <v>26</v>
      </c>
      <c r="I51" s="26">
        <v>8</v>
      </c>
      <c r="J51" s="26">
        <v>11</v>
      </c>
      <c r="K51" s="26">
        <v>15</v>
      </c>
      <c r="L51" s="27">
        <v>22</v>
      </c>
      <c r="M51" s="28">
        <v>20</v>
      </c>
      <c r="N51" s="29">
        <v>9</v>
      </c>
      <c r="O51" s="27">
        <v>18</v>
      </c>
      <c r="P51" s="20">
        <f t="shared" si="0"/>
        <v>307</v>
      </c>
      <c r="Q51" s="21">
        <f t="shared" ref="Q51:Q61" si="2">+P51/248</f>
        <v>1.2379032258064515</v>
      </c>
      <c r="T51" s="22"/>
    </row>
    <row r="52" spans="1:20" x14ac:dyDescent="0.2">
      <c r="A52" s="12">
        <v>45</v>
      </c>
      <c r="B52" s="30" t="s">
        <v>76</v>
      </c>
      <c r="C52" s="31" t="s">
        <v>77</v>
      </c>
      <c r="D52" s="25">
        <v>29</v>
      </c>
      <c r="E52" s="26">
        <v>21</v>
      </c>
      <c r="F52" s="26">
        <v>27</v>
      </c>
      <c r="G52" s="26">
        <v>37</v>
      </c>
      <c r="H52" s="26">
        <v>28</v>
      </c>
      <c r="I52" s="26">
        <v>35</v>
      </c>
      <c r="J52" s="26">
        <v>12</v>
      </c>
      <c r="K52" s="26">
        <v>24</v>
      </c>
      <c r="L52" s="27">
        <v>22</v>
      </c>
      <c r="M52" s="28">
        <v>28</v>
      </c>
      <c r="N52" s="29">
        <v>23</v>
      </c>
      <c r="O52" s="27">
        <v>19</v>
      </c>
      <c r="P52" s="20">
        <f t="shared" si="0"/>
        <v>305</v>
      </c>
      <c r="Q52" s="21">
        <f t="shared" si="2"/>
        <v>1.2298387096774193</v>
      </c>
      <c r="T52" s="22"/>
    </row>
    <row r="53" spans="1:20" x14ac:dyDescent="0.2">
      <c r="A53" s="12">
        <v>46</v>
      </c>
      <c r="B53" s="30" t="s">
        <v>57</v>
      </c>
      <c r="C53" s="31" t="s">
        <v>78</v>
      </c>
      <c r="D53" s="25">
        <v>23</v>
      </c>
      <c r="E53" s="26">
        <v>31</v>
      </c>
      <c r="F53" s="26">
        <v>35</v>
      </c>
      <c r="G53" s="26">
        <v>20</v>
      </c>
      <c r="H53" s="26">
        <v>28</v>
      </c>
      <c r="I53" s="26">
        <v>21</v>
      </c>
      <c r="J53" s="26">
        <v>25</v>
      </c>
      <c r="K53" s="26">
        <v>31</v>
      </c>
      <c r="L53" s="27">
        <v>36</v>
      </c>
      <c r="M53" s="27">
        <v>15</v>
      </c>
      <c r="N53" s="29">
        <v>26</v>
      </c>
      <c r="O53" s="27">
        <v>13</v>
      </c>
      <c r="P53" s="20">
        <f t="shared" si="0"/>
        <v>304</v>
      </c>
      <c r="Q53" s="21">
        <f t="shared" si="2"/>
        <v>1.2258064516129032</v>
      </c>
      <c r="T53" s="22"/>
    </row>
    <row r="54" spans="1:20" x14ac:dyDescent="0.2">
      <c r="A54" s="12">
        <v>47</v>
      </c>
      <c r="B54" s="30" t="s">
        <v>43</v>
      </c>
      <c r="C54" s="31" t="s">
        <v>79</v>
      </c>
      <c r="D54" s="25">
        <v>21</v>
      </c>
      <c r="E54" s="26">
        <v>27</v>
      </c>
      <c r="F54" s="26">
        <v>28</v>
      </c>
      <c r="G54" s="26">
        <v>30</v>
      </c>
      <c r="H54" s="26">
        <v>25</v>
      </c>
      <c r="I54" s="26">
        <v>25</v>
      </c>
      <c r="J54" s="26">
        <v>20</v>
      </c>
      <c r="K54" s="26">
        <v>22</v>
      </c>
      <c r="L54" s="27">
        <v>24</v>
      </c>
      <c r="M54" s="28">
        <v>24</v>
      </c>
      <c r="N54" s="32">
        <v>27</v>
      </c>
      <c r="O54" s="27">
        <v>29</v>
      </c>
      <c r="P54" s="20">
        <f t="shared" si="0"/>
        <v>302</v>
      </c>
      <c r="Q54" s="21">
        <f t="shared" si="2"/>
        <v>1.217741935483871</v>
      </c>
      <c r="T54" s="22"/>
    </row>
    <row r="55" spans="1:20" x14ac:dyDescent="0.2">
      <c r="A55" s="12">
        <v>48</v>
      </c>
      <c r="B55" s="30" t="s">
        <v>20</v>
      </c>
      <c r="C55" s="31" t="s">
        <v>80</v>
      </c>
      <c r="D55" s="25">
        <v>20</v>
      </c>
      <c r="E55" s="26">
        <v>30</v>
      </c>
      <c r="F55" s="26">
        <v>13</v>
      </c>
      <c r="G55" s="26">
        <v>14</v>
      </c>
      <c r="H55" s="26">
        <v>21</v>
      </c>
      <c r="I55" s="26">
        <v>19</v>
      </c>
      <c r="J55" s="26">
        <v>14</v>
      </c>
      <c r="K55" s="26">
        <v>51</v>
      </c>
      <c r="L55" s="26">
        <v>32</v>
      </c>
      <c r="M55" s="26">
        <v>39</v>
      </c>
      <c r="N55" s="29">
        <v>21</v>
      </c>
      <c r="O55" s="32">
        <v>26</v>
      </c>
      <c r="P55" s="20">
        <f t="shared" si="0"/>
        <v>300</v>
      </c>
      <c r="Q55" s="21">
        <f t="shared" si="2"/>
        <v>1.2096774193548387</v>
      </c>
      <c r="T55" s="22"/>
    </row>
    <row r="56" spans="1:20" x14ac:dyDescent="0.2">
      <c r="A56" s="12">
        <v>49</v>
      </c>
      <c r="B56" s="30" t="s">
        <v>20</v>
      </c>
      <c r="C56" s="31" t="s">
        <v>81</v>
      </c>
      <c r="D56" s="25">
        <v>35</v>
      </c>
      <c r="E56" s="26">
        <v>34</v>
      </c>
      <c r="F56" s="26">
        <v>30</v>
      </c>
      <c r="G56" s="26">
        <v>32</v>
      </c>
      <c r="H56" s="26">
        <v>15</v>
      </c>
      <c r="I56" s="26">
        <v>21</v>
      </c>
      <c r="J56" s="26">
        <v>19</v>
      </c>
      <c r="K56" s="26">
        <v>15</v>
      </c>
      <c r="L56" s="27">
        <v>5</v>
      </c>
      <c r="M56" s="28">
        <v>30</v>
      </c>
      <c r="N56" s="28">
        <v>26</v>
      </c>
      <c r="O56" s="27">
        <v>29</v>
      </c>
      <c r="P56" s="20">
        <f t="shared" si="0"/>
        <v>291</v>
      </c>
      <c r="Q56" s="21">
        <f t="shared" si="2"/>
        <v>1.1733870967741935</v>
      </c>
      <c r="T56" s="22"/>
    </row>
    <row r="57" spans="1:20" x14ac:dyDescent="0.2">
      <c r="A57" s="12">
        <v>50</v>
      </c>
      <c r="B57" s="30" t="s">
        <v>82</v>
      </c>
      <c r="C57" s="31" t="s">
        <v>83</v>
      </c>
      <c r="D57" s="25">
        <v>14</v>
      </c>
      <c r="E57" s="26">
        <v>22</v>
      </c>
      <c r="F57" s="26">
        <v>13</v>
      </c>
      <c r="G57" s="26">
        <v>17</v>
      </c>
      <c r="H57" s="26">
        <v>22</v>
      </c>
      <c r="I57" s="26">
        <v>21</v>
      </c>
      <c r="J57" s="26">
        <v>17</v>
      </c>
      <c r="K57" s="26">
        <v>48</v>
      </c>
      <c r="L57" s="27">
        <v>20</v>
      </c>
      <c r="M57" s="28">
        <v>25</v>
      </c>
      <c r="N57" s="29">
        <v>37</v>
      </c>
      <c r="O57" s="27">
        <v>34</v>
      </c>
      <c r="P57" s="20">
        <f t="shared" si="0"/>
        <v>290</v>
      </c>
      <c r="Q57" s="21">
        <f t="shared" si="2"/>
        <v>1.1693548387096775</v>
      </c>
      <c r="T57" s="22"/>
    </row>
    <row r="58" spans="1:20" x14ac:dyDescent="0.2">
      <c r="A58" s="12">
        <v>51</v>
      </c>
      <c r="B58" s="30" t="s">
        <v>84</v>
      </c>
      <c r="C58" s="31" t="s">
        <v>85</v>
      </c>
      <c r="D58" s="25">
        <v>28</v>
      </c>
      <c r="E58" s="26">
        <v>26</v>
      </c>
      <c r="F58" s="26">
        <v>34</v>
      </c>
      <c r="G58" s="26">
        <v>15</v>
      </c>
      <c r="H58" s="26">
        <v>19</v>
      </c>
      <c r="I58" s="26">
        <v>26</v>
      </c>
      <c r="J58" s="26">
        <v>16</v>
      </c>
      <c r="K58" s="26">
        <v>27</v>
      </c>
      <c r="L58" s="27">
        <v>21</v>
      </c>
      <c r="M58" s="28">
        <v>27</v>
      </c>
      <c r="N58" s="32">
        <v>28</v>
      </c>
      <c r="O58" s="27">
        <v>22</v>
      </c>
      <c r="P58" s="20">
        <f t="shared" si="0"/>
        <v>289</v>
      </c>
      <c r="Q58" s="21">
        <f t="shared" si="2"/>
        <v>1.1653225806451613</v>
      </c>
      <c r="T58" s="22"/>
    </row>
    <row r="59" spans="1:20" x14ac:dyDescent="0.2">
      <c r="A59" s="12">
        <v>52</v>
      </c>
      <c r="B59" s="30" t="s">
        <v>86</v>
      </c>
      <c r="C59" s="31" t="s">
        <v>87</v>
      </c>
      <c r="D59" s="25">
        <v>56</v>
      </c>
      <c r="E59" s="26">
        <v>45</v>
      </c>
      <c r="F59" s="26">
        <v>34</v>
      </c>
      <c r="G59" s="26">
        <v>15</v>
      </c>
      <c r="H59" s="26">
        <v>19</v>
      </c>
      <c r="I59" s="26">
        <v>11</v>
      </c>
      <c r="J59" s="26">
        <v>15</v>
      </c>
      <c r="K59" s="26">
        <v>40</v>
      </c>
      <c r="L59" s="26">
        <v>17</v>
      </c>
      <c r="M59" s="26">
        <v>12</v>
      </c>
      <c r="N59" s="26">
        <v>8</v>
      </c>
      <c r="O59" s="26">
        <v>13</v>
      </c>
      <c r="P59" s="20">
        <f t="shared" si="0"/>
        <v>285</v>
      </c>
      <c r="Q59" s="21">
        <f t="shared" si="2"/>
        <v>1.1491935483870968</v>
      </c>
      <c r="T59" s="22"/>
    </row>
    <row r="60" spans="1:20" x14ac:dyDescent="0.2">
      <c r="A60" s="12">
        <v>53</v>
      </c>
      <c r="B60" s="30" t="s">
        <v>76</v>
      </c>
      <c r="C60" s="31" t="s">
        <v>88</v>
      </c>
      <c r="D60" s="25">
        <v>40</v>
      </c>
      <c r="E60" s="26">
        <v>27</v>
      </c>
      <c r="F60" s="26">
        <v>36</v>
      </c>
      <c r="G60" s="26">
        <v>19</v>
      </c>
      <c r="H60" s="26">
        <v>17</v>
      </c>
      <c r="I60" s="26">
        <v>20</v>
      </c>
      <c r="J60" s="26">
        <v>16</v>
      </c>
      <c r="K60" s="26">
        <v>24</v>
      </c>
      <c r="L60" s="27">
        <v>23</v>
      </c>
      <c r="M60" s="29">
        <v>18</v>
      </c>
      <c r="N60" s="29">
        <v>29</v>
      </c>
      <c r="O60" s="29">
        <v>13</v>
      </c>
      <c r="P60" s="20">
        <f t="shared" si="0"/>
        <v>282</v>
      </c>
      <c r="Q60" s="21">
        <f t="shared" si="2"/>
        <v>1.1370967741935485</v>
      </c>
      <c r="T60" s="22"/>
    </row>
    <row r="61" spans="1:20" x14ac:dyDescent="0.2">
      <c r="A61" s="12">
        <v>54</v>
      </c>
      <c r="B61" s="23" t="s">
        <v>51</v>
      </c>
      <c r="C61" s="24" t="s">
        <v>89</v>
      </c>
      <c r="D61" s="25">
        <v>27</v>
      </c>
      <c r="E61" s="26">
        <v>38</v>
      </c>
      <c r="F61" s="26">
        <v>31</v>
      </c>
      <c r="G61" s="26">
        <v>15</v>
      </c>
      <c r="H61" s="26">
        <v>25</v>
      </c>
      <c r="I61" s="26">
        <v>17</v>
      </c>
      <c r="J61" s="26">
        <v>11</v>
      </c>
      <c r="K61" s="26">
        <v>26</v>
      </c>
      <c r="L61" s="26">
        <v>25</v>
      </c>
      <c r="M61" s="29">
        <v>21</v>
      </c>
      <c r="N61" s="29">
        <v>26</v>
      </c>
      <c r="O61" s="27">
        <v>19</v>
      </c>
      <c r="P61" s="20">
        <f t="shared" si="0"/>
        <v>281</v>
      </c>
      <c r="Q61" s="21">
        <f t="shared" si="2"/>
        <v>1.1330645161290323</v>
      </c>
      <c r="T61" s="22"/>
    </row>
    <row r="62" spans="1:20" x14ac:dyDescent="0.2">
      <c r="A62" s="12">
        <v>55</v>
      </c>
      <c r="B62" s="23" t="s">
        <v>37</v>
      </c>
      <c r="C62" s="24" t="s">
        <v>90</v>
      </c>
      <c r="D62" s="25">
        <v>18</v>
      </c>
      <c r="E62" s="26">
        <v>35</v>
      </c>
      <c r="F62" s="26">
        <v>26</v>
      </c>
      <c r="G62" s="26">
        <v>22</v>
      </c>
      <c r="H62" s="26">
        <v>17</v>
      </c>
      <c r="I62" s="26">
        <v>0</v>
      </c>
      <c r="J62" s="26">
        <v>12</v>
      </c>
      <c r="K62" s="26">
        <v>16</v>
      </c>
      <c r="L62" s="27">
        <v>19</v>
      </c>
      <c r="M62" s="28">
        <v>19</v>
      </c>
      <c r="N62" s="29">
        <v>52</v>
      </c>
      <c r="O62" s="27">
        <v>43</v>
      </c>
      <c r="P62" s="20">
        <f t="shared" si="0"/>
        <v>279</v>
      </c>
      <c r="Q62" s="21">
        <f>+P62/227</f>
        <v>1.2290748898678414</v>
      </c>
      <c r="T62" s="22"/>
    </row>
    <row r="63" spans="1:20" x14ac:dyDescent="0.2">
      <c r="A63" s="12">
        <v>56</v>
      </c>
      <c r="B63" s="30" t="s">
        <v>20</v>
      </c>
      <c r="C63" s="31" t="s">
        <v>91</v>
      </c>
      <c r="D63" s="25">
        <v>43</v>
      </c>
      <c r="E63" s="26">
        <v>44</v>
      </c>
      <c r="F63" s="26">
        <v>36</v>
      </c>
      <c r="G63" s="26">
        <v>25</v>
      </c>
      <c r="H63" s="26">
        <v>23</v>
      </c>
      <c r="I63" s="26">
        <v>16</v>
      </c>
      <c r="J63" s="27">
        <v>11</v>
      </c>
      <c r="K63" s="27">
        <v>19</v>
      </c>
      <c r="L63" s="27">
        <v>17</v>
      </c>
      <c r="M63" s="28">
        <v>14</v>
      </c>
      <c r="N63" s="29">
        <v>19</v>
      </c>
      <c r="O63" s="27">
        <v>10</v>
      </c>
      <c r="P63" s="20">
        <f t="shared" si="0"/>
        <v>277</v>
      </c>
      <c r="Q63" s="21">
        <f>+P63/248</f>
        <v>1.1169354838709677</v>
      </c>
      <c r="T63" s="22"/>
    </row>
    <row r="64" spans="1:20" x14ac:dyDescent="0.2">
      <c r="A64" s="12">
        <v>57</v>
      </c>
      <c r="B64" s="30" t="s">
        <v>76</v>
      </c>
      <c r="C64" s="31" t="s">
        <v>92</v>
      </c>
      <c r="D64" s="25">
        <v>25</v>
      </c>
      <c r="E64" s="26">
        <v>42</v>
      </c>
      <c r="F64" s="26">
        <v>32</v>
      </c>
      <c r="G64" s="26">
        <v>22</v>
      </c>
      <c r="H64" s="26">
        <v>21</v>
      </c>
      <c r="I64" s="26">
        <v>19</v>
      </c>
      <c r="J64" s="26">
        <v>23</v>
      </c>
      <c r="K64" s="26">
        <v>19</v>
      </c>
      <c r="L64" s="26">
        <v>21</v>
      </c>
      <c r="M64" s="26">
        <v>20</v>
      </c>
      <c r="N64" s="28">
        <v>18</v>
      </c>
      <c r="O64" s="32">
        <v>11</v>
      </c>
      <c r="P64" s="20">
        <f t="shared" si="0"/>
        <v>273</v>
      </c>
      <c r="Q64" s="21">
        <f>+P64/248</f>
        <v>1.1008064516129032</v>
      </c>
      <c r="T64" s="22"/>
    </row>
    <row r="65" spans="1:20" x14ac:dyDescent="0.2">
      <c r="A65" s="12">
        <v>58</v>
      </c>
      <c r="B65" s="30" t="s">
        <v>20</v>
      </c>
      <c r="C65" s="31" t="s">
        <v>93</v>
      </c>
      <c r="D65" s="25" t="s">
        <v>74</v>
      </c>
      <c r="E65" s="26" t="s">
        <v>74</v>
      </c>
      <c r="F65" s="26" t="s">
        <v>74</v>
      </c>
      <c r="G65" s="26" t="s">
        <v>74</v>
      </c>
      <c r="H65" s="26">
        <v>13</v>
      </c>
      <c r="I65" s="26">
        <v>35</v>
      </c>
      <c r="J65" s="26">
        <v>28</v>
      </c>
      <c r="K65" s="26">
        <v>41</v>
      </c>
      <c r="L65" s="27">
        <v>41</v>
      </c>
      <c r="M65" s="27">
        <v>51</v>
      </c>
      <c r="N65" s="29">
        <v>47</v>
      </c>
      <c r="O65" s="27">
        <v>17</v>
      </c>
      <c r="P65" s="20">
        <f t="shared" si="0"/>
        <v>273</v>
      </c>
      <c r="Q65" s="21">
        <f>+P65/165</f>
        <v>1.6545454545454545</v>
      </c>
      <c r="T65" s="22"/>
    </row>
    <row r="66" spans="1:20" x14ac:dyDescent="0.2">
      <c r="A66" s="12">
        <v>59</v>
      </c>
      <c r="B66" s="30" t="s">
        <v>20</v>
      </c>
      <c r="C66" s="31" t="s">
        <v>94</v>
      </c>
      <c r="D66" s="25">
        <v>28</v>
      </c>
      <c r="E66" s="26">
        <v>30</v>
      </c>
      <c r="F66" s="26">
        <v>18</v>
      </c>
      <c r="G66" s="26">
        <v>21</v>
      </c>
      <c r="H66" s="26">
        <v>20</v>
      </c>
      <c r="I66" s="26">
        <v>15</v>
      </c>
      <c r="J66" s="26">
        <v>10</v>
      </c>
      <c r="K66" s="26">
        <v>22</v>
      </c>
      <c r="L66" s="27">
        <v>38</v>
      </c>
      <c r="M66" s="28">
        <v>20</v>
      </c>
      <c r="N66" s="29">
        <v>25</v>
      </c>
      <c r="O66" s="27">
        <v>23</v>
      </c>
      <c r="P66" s="20">
        <f t="shared" si="0"/>
        <v>270</v>
      </c>
      <c r="Q66" s="21">
        <f>+P66/248</f>
        <v>1.0887096774193548</v>
      </c>
      <c r="T66" s="22"/>
    </row>
    <row r="67" spans="1:20" x14ac:dyDescent="0.2">
      <c r="A67" s="12">
        <v>60</v>
      </c>
      <c r="B67" s="30" t="s">
        <v>25</v>
      </c>
      <c r="C67" s="31" t="s">
        <v>95</v>
      </c>
      <c r="D67" s="25" t="s">
        <v>74</v>
      </c>
      <c r="E67" s="26" t="s">
        <v>74</v>
      </c>
      <c r="F67" s="26">
        <v>27</v>
      </c>
      <c r="G67" s="26">
        <v>25</v>
      </c>
      <c r="H67" s="26">
        <v>22</v>
      </c>
      <c r="I67" s="26">
        <v>25</v>
      </c>
      <c r="J67" s="26">
        <v>18</v>
      </c>
      <c r="K67" s="26">
        <v>33</v>
      </c>
      <c r="L67" s="27">
        <v>34</v>
      </c>
      <c r="M67" s="27">
        <v>21</v>
      </c>
      <c r="N67" s="29">
        <v>40</v>
      </c>
      <c r="O67" s="27">
        <v>20</v>
      </c>
      <c r="P67" s="20">
        <f t="shared" si="0"/>
        <v>265</v>
      </c>
      <c r="Q67" s="21">
        <f>+P67/207</f>
        <v>1.2801932367149758</v>
      </c>
      <c r="T67" s="22"/>
    </row>
    <row r="68" spans="1:20" x14ac:dyDescent="0.2">
      <c r="A68" s="12">
        <v>61</v>
      </c>
      <c r="B68" s="30" t="s">
        <v>22</v>
      </c>
      <c r="C68" s="31" t="s">
        <v>96</v>
      </c>
      <c r="D68" s="25" t="s">
        <v>74</v>
      </c>
      <c r="E68" s="26" t="s">
        <v>74</v>
      </c>
      <c r="F68" s="26" t="s">
        <v>74</v>
      </c>
      <c r="G68" s="26" t="s">
        <v>74</v>
      </c>
      <c r="H68" s="26" t="s">
        <v>74</v>
      </c>
      <c r="I68" s="26">
        <v>6</v>
      </c>
      <c r="J68" s="26">
        <v>42</v>
      </c>
      <c r="K68" s="26">
        <v>68</v>
      </c>
      <c r="L68" s="27">
        <v>46</v>
      </c>
      <c r="M68" s="27">
        <v>23</v>
      </c>
      <c r="N68" s="29">
        <v>38</v>
      </c>
      <c r="O68" s="27">
        <v>34</v>
      </c>
      <c r="P68" s="20">
        <f t="shared" si="0"/>
        <v>257</v>
      </c>
      <c r="Q68" s="21">
        <f>+P68/144</f>
        <v>1.7847222222222223</v>
      </c>
      <c r="T68" s="22"/>
    </row>
    <row r="69" spans="1:20" x14ac:dyDescent="0.2">
      <c r="A69" s="12">
        <v>62</v>
      </c>
      <c r="B69" s="30" t="s">
        <v>82</v>
      </c>
      <c r="C69" s="31" t="s">
        <v>97</v>
      </c>
      <c r="D69" s="25">
        <v>11</v>
      </c>
      <c r="E69" s="26">
        <v>37</v>
      </c>
      <c r="F69" s="26">
        <v>30</v>
      </c>
      <c r="G69" s="26">
        <v>21</v>
      </c>
      <c r="H69" s="26">
        <v>16</v>
      </c>
      <c r="I69" s="26">
        <v>16</v>
      </c>
      <c r="J69" s="26">
        <v>17</v>
      </c>
      <c r="K69" s="26">
        <v>15</v>
      </c>
      <c r="L69" s="27">
        <v>18</v>
      </c>
      <c r="M69" s="28">
        <v>21</v>
      </c>
      <c r="N69" s="29">
        <v>23</v>
      </c>
      <c r="O69" s="27">
        <v>25</v>
      </c>
      <c r="P69" s="20">
        <f t="shared" si="0"/>
        <v>250</v>
      </c>
      <c r="Q69" s="21">
        <f t="shared" ref="Q69:Q84" si="3">+P69/248</f>
        <v>1.0080645161290323</v>
      </c>
      <c r="T69" s="22"/>
    </row>
    <row r="70" spans="1:20" x14ac:dyDescent="0.2">
      <c r="A70" s="12">
        <v>63</v>
      </c>
      <c r="B70" s="30" t="s">
        <v>22</v>
      </c>
      <c r="C70" s="31" t="s">
        <v>98</v>
      </c>
      <c r="D70" s="25">
        <v>27</v>
      </c>
      <c r="E70" s="26">
        <v>18</v>
      </c>
      <c r="F70" s="26">
        <v>34</v>
      </c>
      <c r="G70" s="26">
        <v>18</v>
      </c>
      <c r="H70" s="26">
        <v>28</v>
      </c>
      <c r="I70" s="26">
        <v>8</v>
      </c>
      <c r="J70" s="26">
        <v>22</v>
      </c>
      <c r="K70" s="26">
        <v>33</v>
      </c>
      <c r="L70" s="27">
        <v>18</v>
      </c>
      <c r="M70" s="28">
        <v>19</v>
      </c>
      <c r="N70" s="29">
        <v>17</v>
      </c>
      <c r="O70" s="26">
        <v>8</v>
      </c>
      <c r="P70" s="20">
        <f t="shared" si="0"/>
        <v>250</v>
      </c>
      <c r="Q70" s="21">
        <f t="shared" si="3"/>
        <v>1.0080645161290323</v>
      </c>
      <c r="T70" s="22"/>
    </row>
    <row r="71" spans="1:20" x14ac:dyDescent="0.2">
      <c r="A71" s="12">
        <v>64</v>
      </c>
      <c r="B71" s="30" t="s">
        <v>99</v>
      </c>
      <c r="C71" s="31" t="s">
        <v>100</v>
      </c>
      <c r="D71" s="25">
        <v>21</v>
      </c>
      <c r="E71" s="26">
        <v>19</v>
      </c>
      <c r="F71" s="26">
        <v>38</v>
      </c>
      <c r="G71" s="26">
        <v>26</v>
      </c>
      <c r="H71" s="26">
        <v>23</v>
      </c>
      <c r="I71" s="26">
        <v>17</v>
      </c>
      <c r="J71" s="26">
        <v>21</v>
      </c>
      <c r="K71" s="26">
        <v>14</v>
      </c>
      <c r="L71" s="26">
        <v>25</v>
      </c>
      <c r="M71" s="26">
        <v>19</v>
      </c>
      <c r="N71" s="26">
        <v>14</v>
      </c>
      <c r="O71" s="27">
        <v>12</v>
      </c>
      <c r="P71" s="20">
        <f t="shared" si="0"/>
        <v>249</v>
      </c>
      <c r="Q71" s="21">
        <f t="shared" si="3"/>
        <v>1.0040322580645162</v>
      </c>
      <c r="T71" s="22"/>
    </row>
    <row r="72" spans="1:20" x14ac:dyDescent="0.2">
      <c r="A72" s="12">
        <v>65</v>
      </c>
      <c r="B72" s="30" t="s">
        <v>25</v>
      </c>
      <c r="C72" s="31" t="s">
        <v>101</v>
      </c>
      <c r="D72" s="25">
        <v>28</v>
      </c>
      <c r="E72" s="26">
        <v>30</v>
      </c>
      <c r="F72" s="26">
        <v>29</v>
      </c>
      <c r="G72" s="26">
        <v>15</v>
      </c>
      <c r="H72" s="26">
        <v>17</v>
      </c>
      <c r="I72" s="26">
        <v>16</v>
      </c>
      <c r="J72" s="26">
        <v>15</v>
      </c>
      <c r="K72" s="26">
        <v>13</v>
      </c>
      <c r="L72" s="28">
        <v>23</v>
      </c>
      <c r="M72" s="28">
        <v>20</v>
      </c>
      <c r="N72" s="29">
        <v>20</v>
      </c>
      <c r="O72" s="27">
        <v>17</v>
      </c>
      <c r="P72" s="20">
        <f t="shared" ref="P72:P135" si="4">SUM(D72:O72)</f>
        <v>243</v>
      </c>
      <c r="Q72" s="21">
        <f t="shared" si="3"/>
        <v>0.97983870967741937</v>
      </c>
      <c r="T72" s="22"/>
    </row>
    <row r="73" spans="1:20" x14ac:dyDescent="0.2">
      <c r="A73" s="12">
        <v>66</v>
      </c>
      <c r="B73" s="23" t="s">
        <v>102</v>
      </c>
      <c r="C73" s="24" t="s">
        <v>103</v>
      </c>
      <c r="D73" s="25">
        <v>23</v>
      </c>
      <c r="E73" s="26">
        <v>17</v>
      </c>
      <c r="F73" s="26">
        <v>20</v>
      </c>
      <c r="G73" s="26">
        <v>17</v>
      </c>
      <c r="H73" s="26">
        <v>30</v>
      </c>
      <c r="I73" s="26">
        <v>23</v>
      </c>
      <c r="J73" s="26">
        <v>21</v>
      </c>
      <c r="K73" s="26">
        <v>19</v>
      </c>
      <c r="L73" s="27">
        <v>17</v>
      </c>
      <c r="M73" s="28">
        <v>18</v>
      </c>
      <c r="N73" s="29">
        <v>18</v>
      </c>
      <c r="O73" s="27">
        <v>18</v>
      </c>
      <c r="P73" s="20">
        <f t="shared" si="4"/>
        <v>241</v>
      </c>
      <c r="Q73" s="21">
        <f t="shared" si="3"/>
        <v>0.97177419354838712</v>
      </c>
      <c r="T73" s="22"/>
    </row>
    <row r="74" spans="1:20" x14ac:dyDescent="0.2">
      <c r="A74" s="12">
        <v>67</v>
      </c>
      <c r="B74" s="23" t="s">
        <v>45</v>
      </c>
      <c r="C74" s="24" t="s">
        <v>104</v>
      </c>
      <c r="D74" s="25">
        <v>11</v>
      </c>
      <c r="E74" s="26">
        <v>10</v>
      </c>
      <c r="F74" s="26">
        <v>22</v>
      </c>
      <c r="G74" s="26">
        <v>20</v>
      </c>
      <c r="H74" s="26">
        <v>23</v>
      </c>
      <c r="I74" s="26">
        <v>23</v>
      </c>
      <c r="J74" s="26">
        <v>11</v>
      </c>
      <c r="K74" s="26">
        <v>20</v>
      </c>
      <c r="L74" s="27">
        <v>23</v>
      </c>
      <c r="M74" s="28">
        <v>24</v>
      </c>
      <c r="N74" s="29">
        <v>24</v>
      </c>
      <c r="O74" s="27">
        <v>23</v>
      </c>
      <c r="P74" s="20">
        <f t="shared" si="4"/>
        <v>234</v>
      </c>
      <c r="Q74" s="21">
        <f t="shared" si="3"/>
        <v>0.94354838709677424</v>
      </c>
      <c r="T74" s="22"/>
    </row>
    <row r="75" spans="1:20" x14ac:dyDescent="0.2">
      <c r="A75" s="12">
        <v>68</v>
      </c>
      <c r="B75" s="30" t="s">
        <v>45</v>
      </c>
      <c r="C75" s="31" t="s">
        <v>105</v>
      </c>
      <c r="D75" s="25">
        <v>19</v>
      </c>
      <c r="E75" s="26">
        <v>17</v>
      </c>
      <c r="F75" s="26">
        <v>6</v>
      </c>
      <c r="G75" s="26">
        <v>15</v>
      </c>
      <c r="H75" s="26">
        <v>32</v>
      </c>
      <c r="I75" s="26">
        <v>12</v>
      </c>
      <c r="J75" s="26">
        <v>16</v>
      </c>
      <c r="K75" s="26">
        <v>20</v>
      </c>
      <c r="L75" s="26">
        <v>22</v>
      </c>
      <c r="M75" s="28">
        <v>21</v>
      </c>
      <c r="N75" s="29">
        <v>26</v>
      </c>
      <c r="O75" s="27">
        <v>27</v>
      </c>
      <c r="P75" s="20">
        <f t="shared" si="4"/>
        <v>233</v>
      </c>
      <c r="Q75" s="21">
        <f t="shared" si="3"/>
        <v>0.93951612903225812</v>
      </c>
      <c r="T75" s="22"/>
    </row>
    <row r="76" spans="1:20" x14ac:dyDescent="0.2">
      <c r="A76" s="12">
        <v>69</v>
      </c>
      <c r="B76" s="30" t="s">
        <v>51</v>
      </c>
      <c r="C76" s="31" t="s">
        <v>106</v>
      </c>
      <c r="D76" s="25">
        <v>21</v>
      </c>
      <c r="E76" s="26">
        <v>16</v>
      </c>
      <c r="F76" s="26">
        <v>17</v>
      </c>
      <c r="G76" s="26">
        <v>31</v>
      </c>
      <c r="H76" s="26">
        <v>18</v>
      </c>
      <c r="I76" s="26">
        <v>14</v>
      </c>
      <c r="J76" s="26">
        <v>10</v>
      </c>
      <c r="K76" s="26">
        <v>9</v>
      </c>
      <c r="L76" s="27">
        <v>15</v>
      </c>
      <c r="M76" s="28">
        <v>17</v>
      </c>
      <c r="N76" s="29">
        <v>27</v>
      </c>
      <c r="O76" s="27">
        <v>30</v>
      </c>
      <c r="P76" s="20">
        <f t="shared" si="4"/>
        <v>225</v>
      </c>
      <c r="Q76" s="21">
        <f t="shared" si="3"/>
        <v>0.907258064516129</v>
      </c>
      <c r="T76" s="22"/>
    </row>
    <row r="77" spans="1:20" x14ac:dyDescent="0.2">
      <c r="A77" s="12">
        <v>70</v>
      </c>
      <c r="B77" s="30" t="s">
        <v>45</v>
      </c>
      <c r="C77" s="31" t="s">
        <v>107</v>
      </c>
      <c r="D77" s="25">
        <v>27</v>
      </c>
      <c r="E77" s="26">
        <v>15</v>
      </c>
      <c r="F77" s="26">
        <v>15</v>
      </c>
      <c r="G77" s="26">
        <v>19</v>
      </c>
      <c r="H77" s="26">
        <v>17</v>
      </c>
      <c r="I77" s="26">
        <v>11</v>
      </c>
      <c r="J77" s="26">
        <v>16</v>
      </c>
      <c r="K77" s="26">
        <v>32</v>
      </c>
      <c r="L77" s="27">
        <v>23</v>
      </c>
      <c r="M77" s="28">
        <v>10</v>
      </c>
      <c r="N77" s="29">
        <v>18</v>
      </c>
      <c r="O77" s="27">
        <v>20</v>
      </c>
      <c r="P77" s="20">
        <f t="shared" si="4"/>
        <v>223</v>
      </c>
      <c r="Q77" s="21">
        <f t="shared" si="3"/>
        <v>0.89919354838709675</v>
      </c>
      <c r="T77" s="22"/>
    </row>
    <row r="78" spans="1:20" x14ac:dyDescent="0.2">
      <c r="A78" s="12">
        <v>71</v>
      </c>
      <c r="B78" s="30" t="s">
        <v>99</v>
      </c>
      <c r="C78" s="31" t="s">
        <v>108</v>
      </c>
      <c r="D78" s="25">
        <v>12</v>
      </c>
      <c r="E78" s="26">
        <v>12</v>
      </c>
      <c r="F78" s="26">
        <v>7</v>
      </c>
      <c r="G78" s="26">
        <v>16</v>
      </c>
      <c r="H78" s="26">
        <v>13</v>
      </c>
      <c r="I78" s="26">
        <v>24</v>
      </c>
      <c r="J78" s="26">
        <v>13</v>
      </c>
      <c r="K78" s="26">
        <v>24</v>
      </c>
      <c r="L78" s="27">
        <v>21</v>
      </c>
      <c r="M78" s="28">
        <v>38</v>
      </c>
      <c r="N78" s="29">
        <v>23</v>
      </c>
      <c r="O78" s="27">
        <v>19</v>
      </c>
      <c r="P78" s="20">
        <f t="shared" si="4"/>
        <v>222</v>
      </c>
      <c r="Q78" s="21">
        <f t="shared" si="3"/>
        <v>0.89516129032258063</v>
      </c>
      <c r="T78" s="22"/>
    </row>
    <row r="79" spans="1:20" x14ac:dyDescent="0.2">
      <c r="A79" s="12">
        <v>72</v>
      </c>
      <c r="B79" s="30" t="s">
        <v>57</v>
      </c>
      <c r="C79" s="31" t="s">
        <v>109</v>
      </c>
      <c r="D79" s="25">
        <v>30</v>
      </c>
      <c r="E79" s="26">
        <v>17</v>
      </c>
      <c r="F79" s="26">
        <v>17</v>
      </c>
      <c r="G79" s="26">
        <v>11</v>
      </c>
      <c r="H79" s="26">
        <v>22</v>
      </c>
      <c r="I79" s="26">
        <v>25</v>
      </c>
      <c r="J79" s="26">
        <v>13</v>
      </c>
      <c r="K79" s="26">
        <v>16</v>
      </c>
      <c r="L79" s="27">
        <v>21</v>
      </c>
      <c r="M79" s="28">
        <v>18</v>
      </c>
      <c r="N79" s="28">
        <v>24</v>
      </c>
      <c r="O79" s="27">
        <v>8</v>
      </c>
      <c r="P79" s="20">
        <f t="shared" si="4"/>
        <v>222</v>
      </c>
      <c r="Q79" s="21">
        <f t="shared" si="3"/>
        <v>0.89516129032258063</v>
      </c>
      <c r="T79" s="22"/>
    </row>
    <row r="80" spans="1:20" x14ac:dyDescent="0.2">
      <c r="A80" s="12">
        <v>73</v>
      </c>
      <c r="B80" s="30" t="s">
        <v>37</v>
      </c>
      <c r="C80" s="31" t="s">
        <v>110</v>
      </c>
      <c r="D80" s="25">
        <v>11</v>
      </c>
      <c r="E80" s="26">
        <v>19</v>
      </c>
      <c r="F80" s="26">
        <v>39</v>
      </c>
      <c r="G80" s="26">
        <v>18</v>
      </c>
      <c r="H80" s="26">
        <v>20</v>
      </c>
      <c r="I80" s="26">
        <v>13</v>
      </c>
      <c r="J80" s="26">
        <v>19</v>
      </c>
      <c r="K80" s="26">
        <v>11</v>
      </c>
      <c r="L80" s="27">
        <v>16</v>
      </c>
      <c r="M80" s="28">
        <v>15</v>
      </c>
      <c r="N80" s="29">
        <v>19</v>
      </c>
      <c r="O80" s="27">
        <v>21</v>
      </c>
      <c r="P80" s="20">
        <f t="shared" si="4"/>
        <v>221</v>
      </c>
      <c r="Q80" s="21">
        <f t="shared" si="3"/>
        <v>0.8911290322580645</v>
      </c>
      <c r="T80" s="22"/>
    </row>
    <row r="81" spans="1:20" x14ac:dyDescent="0.2">
      <c r="A81" s="12">
        <v>74</v>
      </c>
      <c r="B81" s="30" t="s">
        <v>111</v>
      </c>
      <c r="C81" s="31" t="s">
        <v>112</v>
      </c>
      <c r="D81" s="25">
        <v>16</v>
      </c>
      <c r="E81" s="26">
        <v>24</v>
      </c>
      <c r="F81" s="26">
        <v>34</v>
      </c>
      <c r="G81" s="26">
        <v>17</v>
      </c>
      <c r="H81" s="26">
        <v>12</v>
      </c>
      <c r="I81" s="26">
        <v>8</v>
      </c>
      <c r="J81" s="26">
        <v>6</v>
      </c>
      <c r="K81" s="26">
        <v>14</v>
      </c>
      <c r="L81" s="26">
        <v>26</v>
      </c>
      <c r="M81" s="26">
        <v>37</v>
      </c>
      <c r="N81" s="27">
        <v>15</v>
      </c>
      <c r="O81" s="27">
        <v>11</v>
      </c>
      <c r="P81" s="20">
        <f t="shared" si="4"/>
        <v>220</v>
      </c>
      <c r="Q81" s="21">
        <f t="shared" si="3"/>
        <v>0.88709677419354838</v>
      </c>
      <c r="T81" s="22"/>
    </row>
    <row r="82" spans="1:20" x14ac:dyDescent="0.2">
      <c r="A82" s="12">
        <v>75</v>
      </c>
      <c r="B82" s="30" t="s">
        <v>22</v>
      </c>
      <c r="C82" s="31" t="s">
        <v>113</v>
      </c>
      <c r="D82" s="25">
        <v>19</v>
      </c>
      <c r="E82" s="26">
        <v>10</v>
      </c>
      <c r="F82" s="26">
        <v>14</v>
      </c>
      <c r="G82" s="26">
        <v>24</v>
      </c>
      <c r="H82" s="26">
        <v>24</v>
      </c>
      <c r="I82" s="26">
        <v>27</v>
      </c>
      <c r="J82" s="26">
        <v>16</v>
      </c>
      <c r="K82" s="26">
        <v>15</v>
      </c>
      <c r="L82" s="27">
        <v>15</v>
      </c>
      <c r="M82" s="28">
        <v>17</v>
      </c>
      <c r="N82" s="29">
        <v>32</v>
      </c>
      <c r="O82" s="27">
        <v>7</v>
      </c>
      <c r="P82" s="20">
        <f t="shared" si="4"/>
        <v>220</v>
      </c>
      <c r="Q82" s="21">
        <f t="shared" si="3"/>
        <v>0.88709677419354838</v>
      </c>
      <c r="T82" s="22"/>
    </row>
    <row r="83" spans="1:20" x14ac:dyDescent="0.2">
      <c r="A83" s="12">
        <v>76</v>
      </c>
      <c r="B83" s="30" t="s">
        <v>82</v>
      </c>
      <c r="C83" s="31" t="s">
        <v>114</v>
      </c>
      <c r="D83" s="25">
        <v>22</v>
      </c>
      <c r="E83" s="26">
        <v>17</v>
      </c>
      <c r="F83" s="26">
        <v>30</v>
      </c>
      <c r="G83" s="26">
        <v>18</v>
      </c>
      <c r="H83" s="26">
        <v>37</v>
      </c>
      <c r="I83" s="26">
        <v>20</v>
      </c>
      <c r="J83" s="26">
        <v>10</v>
      </c>
      <c r="K83" s="26">
        <v>4</v>
      </c>
      <c r="L83" s="27">
        <v>4</v>
      </c>
      <c r="M83" s="28">
        <v>10</v>
      </c>
      <c r="N83" s="32">
        <v>29</v>
      </c>
      <c r="O83" s="27">
        <v>18</v>
      </c>
      <c r="P83" s="20">
        <f t="shared" si="4"/>
        <v>219</v>
      </c>
      <c r="Q83" s="21">
        <f t="shared" si="3"/>
        <v>0.88306451612903225</v>
      </c>
      <c r="T83" s="22"/>
    </row>
    <row r="84" spans="1:20" x14ac:dyDescent="0.2">
      <c r="A84" s="12">
        <v>77</v>
      </c>
      <c r="B84" s="30" t="s">
        <v>48</v>
      </c>
      <c r="C84" s="31" t="s">
        <v>115</v>
      </c>
      <c r="D84" s="25">
        <v>13</v>
      </c>
      <c r="E84" s="26">
        <v>11</v>
      </c>
      <c r="F84" s="26">
        <v>21</v>
      </c>
      <c r="G84" s="26">
        <v>19</v>
      </c>
      <c r="H84" s="26">
        <v>12</v>
      </c>
      <c r="I84" s="26">
        <v>10</v>
      </c>
      <c r="J84" s="26">
        <v>15</v>
      </c>
      <c r="K84" s="26">
        <v>27</v>
      </c>
      <c r="L84" s="27">
        <v>33</v>
      </c>
      <c r="M84" s="28">
        <v>17</v>
      </c>
      <c r="N84" s="29">
        <v>18</v>
      </c>
      <c r="O84" s="32">
        <v>20</v>
      </c>
      <c r="P84" s="20">
        <f t="shared" si="4"/>
        <v>216</v>
      </c>
      <c r="Q84" s="21">
        <f t="shared" si="3"/>
        <v>0.87096774193548387</v>
      </c>
      <c r="T84" s="22"/>
    </row>
    <row r="85" spans="1:20" x14ac:dyDescent="0.2">
      <c r="A85" s="12">
        <v>78</v>
      </c>
      <c r="B85" s="30" t="s">
        <v>57</v>
      </c>
      <c r="C85" s="31" t="s">
        <v>116</v>
      </c>
      <c r="D85" s="25" t="s">
        <v>74</v>
      </c>
      <c r="E85" s="26" t="s">
        <v>74</v>
      </c>
      <c r="F85" s="26">
        <v>12</v>
      </c>
      <c r="G85" s="26">
        <v>17</v>
      </c>
      <c r="H85" s="26">
        <v>41</v>
      </c>
      <c r="I85" s="26">
        <v>35</v>
      </c>
      <c r="J85" s="26">
        <v>23</v>
      </c>
      <c r="K85" s="26">
        <v>13</v>
      </c>
      <c r="L85" s="27">
        <v>12</v>
      </c>
      <c r="M85" s="27">
        <v>18</v>
      </c>
      <c r="N85" s="29">
        <v>33</v>
      </c>
      <c r="O85" s="27">
        <v>8</v>
      </c>
      <c r="P85" s="20">
        <f t="shared" si="4"/>
        <v>212</v>
      </c>
      <c r="Q85" s="21">
        <f>+P85/207</f>
        <v>1.0241545893719808</v>
      </c>
      <c r="T85" s="22"/>
    </row>
    <row r="86" spans="1:20" x14ac:dyDescent="0.2">
      <c r="A86" s="12">
        <v>79</v>
      </c>
      <c r="B86" s="30" t="s">
        <v>84</v>
      </c>
      <c r="C86" s="31" t="s">
        <v>117</v>
      </c>
      <c r="D86" s="25">
        <v>10</v>
      </c>
      <c r="E86" s="26">
        <v>21</v>
      </c>
      <c r="F86" s="26">
        <v>24</v>
      </c>
      <c r="G86" s="26">
        <v>14</v>
      </c>
      <c r="H86" s="26">
        <v>30</v>
      </c>
      <c r="I86" s="26">
        <v>20</v>
      </c>
      <c r="J86" s="26">
        <v>13</v>
      </c>
      <c r="K86" s="26">
        <v>12</v>
      </c>
      <c r="L86" s="27">
        <v>18</v>
      </c>
      <c r="M86" s="28">
        <v>13</v>
      </c>
      <c r="N86" s="28">
        <v>20</v>
      </c>
      <c r="O86" s="27">
        <v>16</v>
      </c>
      <c r="P86" s="20">
        <f t="shared" si="4"/>
        <v>211</v>
      </c>
      <c r="Q86" s="21">
        <f>+P86/248</f>
        <v>0.85080645161290325</v>
      </c>
      <c r="T86" s="22"/>
    </row>
    <row r="87" spans="1:20" x14ac:dyDescent="0.2">
      <c r="A87" s="12">
        <v>80</v>
      </c>
      <c r="B87" s="30" t="s">
        <v>84</v>
      </c>
      <c r="C87" s="31" t="s">
        <v>118</v>
      </c>
      <c r="D87" s="25">
        <v>23</v>
      </c>
      <c r="E87" s="26">
        <v>12</v>
      </c>
      <c r="F87" s="26">
        <v>44</v>
      </c>
      <c r="G87" s="26">
        <v>20</v>
      </c>
      <c r="H87" s="26">
        <v>17</v>
      </c>
      <c r="I87" s="26">
        <v>9</v>
      </c>
      <c r="J87" s="26">
        <v>18</v>
      </c>
      <c r="K87" s="26">
        <v>15</v>
      </c>
      <c r="L87" s="27">
        <v>10</v>
      </c>
      <c r="M87" s="28">
        <v>15</v>
      </c>
      <c r="N87" s="29">
        <v>17</v>
      </c>
      <c r="O87" s="27">
        <v>8</v>
      </c>
      <c r="P87" s="20">
        <f t="shared" si="4"/>
        <v>208</v>
      </c>
      <c r="Q87" s="21">
        <f>+P87/248</f>
        <v>0.83870967741935487</v>
      </c>
      <c r="T87" s="22"/>
    </row>
    <row r="88" spans="1:20" x14ac:dyDescent="0.2">
      <c r="A88" s="12">
        <v>81</v>
      </c>
      <c r="B88" s="30" t="s">
        <v>48</v>
      </c>
      <c r="C88" s="31" t="s">
        <v>119</v>
      </c>
      <c r="D88" s="25">
        <v>23</v>
      </c>
      <c r="E88" s="26">
        <v>22</v>
      </c>
      <c r="F88" s="26">
        <v>34</v>
      </c>
      <c r="G88" s="26">
        <v>16</v>
      </c>
      <c r="H88" s="26">
        <v>17</v>
      </c>
      <c r="I88" s="26">
        <v>7</v>
      </c>
      <c r="J88" s="26">
        <v>15</v>
      </c>
      <c r="K88" s="26">
        <v>17</v>
      </c>
      <c r="L88" s="27">
        <v>20</v>
      </c>
      <c r="M88" s="28">
        <v>15</v>
      </c>
      <c r="N88" s="28">
        <v>14</v>
      </c>
      <c r="O88" s="27">
        <v>7</v>
      </c>
      <c r="P88" s="20">
        <f t="shared" si="4"/>
        <v>207</v>
      </c>
      <c r="Q88" s="21">
        <f>+P88/248</f>
        <v>0.83467741935483875</v>
      </c>
      <c r="T88" s="22"/>
    </row>
    <row r="89" spans="1:20" x14ac:dyDescent="0.2">
      <c r="A89" s="12">
        <v>82</v>
      </c>
      <c r="B89" s="30" t="s">
        <v>48</v>
      </c>
      <c r="C89" s="31" t="s">
        <v>120</v>
      </c>
      <c r="D89" s="25" t="s">
        <v>74</v>
      </c>
      <c r="E89" s="26">
        <v>2</v>
      </c>
      <c r="F89" s="26">
        <v>33</v>
      </c>
      <c r="G89" s="26">
        <v>18</v>
      </c>
      <c r="H89" s="26">
        <v>27</v>
      </c>
      <c r="I89" s="26">
        <v>19</v>
      </c>
      <c r="J89" s="26">
        <v>13</v>
      </c>
      <c r="K89" s="26">
        <v>18</v>
      </c>
      <c r="L89" s="27">
        <v>27</v>
      </c>
      <c r="M89" s="27">
        <v>11</v>
      </c>
      <c r="N89" s="29">
        <v>18</v>
      </c>
      <c r="O89" s="27">
        <v>19</v>
      </c>
      <c r="P89" s="20">
        <f t="shared" si="4"/>
        <v>205</v>
      </c>
      <c r="Q89" s="21">
        <f>+P89/227</f>
        <v>0.90308370044052866</v>
      </c>
      <c r="T89" s="22"/>
    </row>
    <row r="90" spans="1:20" x14ac:dyDescent="0.2">
      <c r="A90" s="12">
        <v>83</v>
      </c>
      <c r="B90" s="30" t="s">
        <v>27</v>
      </c>
      <c r="C90" s="31" t="s">
        <v>121</v>
      </c>
      <c r="D90" s="25" t="s">
        <v>74</v>
      </c>
      <c r="E90" s="26" t="s">
        <v>74</v>
      </c>
      <c r="F90" s="26">
        <v>16</v>
      </c>
      <c r="G90" s="26">
        <v>22</v>
      </c>
      <c r="H90" s="26">
        <v>17</v>
      </c>
      <c r="I90" s="26">
        <v>35</v>
      </c>
      <c r="J90" s="26">
        <v>15</v>
      </c>
      <c r="K90" s="26">
        <v>21</v>
      </c>
      <c r="L90" s="27">
        <v>28</v>
      </c>
      <c r="M90" s="29">
        <v>22</v>
      </c>
      <c r="N90" s="29">
        <v>24</v>
      </c>
      <c r="O90" s="27">
        <v>1</v>
      </c>
      <c r="P90" s="20">
        <f t="shared" si="4"/>
        <v>201</v>
      </c>
      <c r="Q90" s="21">
        <f>+P90/207</f>
        <v>0.97101449275362317</v>
      </c>
      <c r="T90" s="22"/>
    </row>
    <row r="91" spans="1:20" x14ac:dyDescent="0.2">
      <c r="A91" s="12">
        <v>84</v>
      </c>
      <c r="B91" s="30" t="s">
        <v>122</v>
      </c>
      <c r="C91" s="31" t="s">
        <v>123</v>
      </c>
      <c r="D91" s="25">
        <v>27</v>
      </c>
      <c r="E91" s="26">
        <v>23</v>
      </c>
      <c r="F91" s="26">
        <v>21</v>
      </c>
      <c r="G91" s="26">
        <v>18</v>
      </c>
      <c r="H91" s="26">
        <v>18</v>
      </c>
      <c r="I91" s="26">
        <v>22</v>
      </c>
      <c r="J91" s="26">
        <v>12</v>
      </c>
      <c r="K91" s="26">
        <v>7</v>
      </c>
      <c r="L91" s="27">
        <v>16</v>
      </c>
      <c r="M91" s="27">
        <v>12</v>
      </c>
      <c r="N91" s="29">
        <v>15</v>
      </c>
      <c r="O91" s="27">
        <v>9</v>
      </c>
      <c r="P91" s="20">
        <f t="shared" si="4"/>
        <v>200</v>
      </c>
      <c r="Q91" s="21">
        <f t="shared" ref="Q91:Q103" si="5">+P91/248</f>
        <v>0.80645161290322576</v>
      </c>
      <c r="T91" s="22"/>
    </row>
    <row r="92" spans="1:20" x14ac:dyDescent="0.2">
      <c r="A92" s="12">
        <v>85</v>
      </c>
      <c r="B92" s="30" t="s">
        <v>122</v>
      </c>
      <c r="C92" s="31" t="s">
        <v>124</v>
      </c>
      <c r="D92" s="25">
        <v>20</v>
      </c>
      <c r="E92" s="26">
        <v>16</v>
      </c>
      <c r="F92" s="26">
        <v>16</v>
      </c>
      <c r="G92" s="26">
        <v>21</v>
      </c>
      <c r="H92" s="26">
        <v>19</v>
      </c>
      <c r="I92" s="26">
        <v>20</v>
      </c>
      <c r="J92" s="26">
        <v>16</v>
      </c>
      <c r="K92" s="26">
        <v>22</v>
      </c>
      <c r="L92" s="26">
        <v>14</v>
      </c>
      <c r="M92" s="26">
        <v>9</v>
      </c>
      <c r="N92" s="29">
        <v>10</v>
      </c>
      <c r="O92" s="27">
        <v>14</v>
      </c>
      <c r="P92" s="20">
        <f t="shared" si="4"/>
        <v>197</v>
      </c>
      <c r="Q92" s="21">
        <f t="shared" si="5"/>
        <v>0.79435483870967738</v>
      </c>
      <c r="T92" s="22"/>
    </row>
    <row r="93" spans="1:20" x14ac:dyDescent="0.2">
      <c r="A93" s="12">
        <v>86</v>
      </c>
      <c r="B93" s="30" t="s">
        <v>22</v>
      </c>
      <c r="C93" s="31" t="s">
        <v>125</v>
      </c>
      <c r="D93" s="25">
        <v>25</v>
      </c>
      <c r="E93" s="26">
        <v>19</v>
      </c>
      <c r="F93" s="26">
        <v>26</v>
      </c>
      <c r="G93" s="26">
        <v>20</v>
      </c>
      <c r="H93" s="26">
        <v>20</v>
      </c>
      <c r="I93" s="26">
        <v>12</v>
      </c>
      <c r="J93" s="26">
        <v>14</v>
      </c>
      <c r="K93" s="26">
        <v>10</v>
      </c>
      <c r="L93" s="26">
        <v>10</v>
      </c>
      <c r="M93" s="26">
        <v>10</v>
      </c>
      <c r="N93" s="29">
        <v>16</v>
      </c>
      <c r="O93" s="27">
        <v>12</v>
      </c>
      <c r="P93" s="20">
        <f t="shared" si="4"/>
        <v>194</v>
      </c>
      <c r="Q93" s="21">
        <f t="shared" si="5"/>
        <v>0.782258064516129</v>
      </c>
      <c r="T93" s="22"/>
    </row>
    <row r="94" spans="1:20" x14ac:dyDescent="0.2">
      <c r="A94" s="12">
        <v>87</v>
      </c>
      <c r="B94" s="30" t="s">
        <v>84</v>
      </c>
      <c r="C94" s="31" t="s">
        <v>126</v>
      </c>
      <c r="D94" s="25">
        <v>20</v>
      </c>
      <c r="E94" s="26">
        <v>22</v>
      </c>
      <c r="F94" s="26">
        <v>14</v>
      </c>
      <c r="G94" s="26">
        <v>15</v>
      </c>
      <c r="H94" s="26">
        <v>20</v>
      </c>
      <c r="I94" s="26">
        <v>12</v>
      </c>
      <c r="J94" s="26">
        <v>12</v>
      </c>
      <c r="K94" s="26">
        <v>17</v>
      </c>
      <c r="L94" s="27">
        <v>15</v>
      </c>
      <c r="M94" s="28">
        <v>16</v>
      </c>
      <c r="N94" s="28">
        <v>11</v>
      </c>
      <c r="O94" s="27">
        <v>19</v>
      </c>
      <c r="P94" s="20">
        <f t="shared" si="4"/>
        <v>193</v>
      </c>
      <c r="Q94" s="21">
        <f t="shared" si="5"/>
        <v>0.77822580645161288</v>
      </c>
      <c r="T94" s="22"/>
    </row>
    <row r="95" spans="1:20" x14ac:dyDescent="0.2">
      <c r="A95" s="12">
        <v>88</v>
      </c>
      <c r="B95" s="30" t="s">
        <v>25</v>
      </c>
      <c r="C95" s="31" t="s">
        <v>127</v>
      </c>
      <c r="D95" s="25">
        <v>13</v>
      </c>
      <c r="E95" s="26">
        <v>19</v>
      </c>
      <c r="F95" s="26">
        <v>16</v>
      </c>
      <c r="G95" s="26">
        <v>23</v>
      </c>
      <c r="H95" s="26">
        <v>17</v>
      </c>
      <c r="I95" s="26">
        <v>14</v>
      </c>
      <c r="J95" s="26">
        <v>14</v>
      </c>
      <c r="K95" s="26">
        <v>15</v>
      </c>
      <c r="L95" s="27">
        <v>11</v>
      </c>
      <c r="M95" s="28">
        <v>18</v>
      </c>
      <c r="N95" s="28">
        <v>21</v>
      </c>
      <c r="O95" s="27">
        <v>12</v>
      </c>
      <c r="P95" s="20">
        <f t="shared" si="4"/>
        <v>193</v>
      </c>
      <c r="Q95" s="21">
        <f t="shared" si="5"/>
        <v>0.77822580645161288</v>
      </c>
      <c r="T95" s="22"/>
    </row>
    <row r="96" spans="1:20" x14ac:dyDescent="0.2">
      <c r="A96" s="12">
        <v>89</v>
      </c>
      <c r="B96" s="30" t="s">
        <v>65</v>
      </c>
      <c r="C96" s="31" t="s">
        <v>128</v>
      </c>
      <c r="D96" s="25">
        <v>12</v>
      </c>
      <c r="E96" s="26">
        <v>19</v>
      </c>
      <c r="F96" s="26">
        <v>20</v>
      </c>
      <c r="G96" s="26">
        <v>34</v>
      </c>
      <c r="H96" s="26">
        <v>14</v>
      </c>
      <c r="I96" s="26">
        <v>19</v>
      </c>
      <c r="J96" s="26">
        <v>12</v>
      </c>
      <c r="K96" s="26">
        <v>16</v>
      </c>
      <c r="L96" s="27">
        <v>15</v>
      </c>
      <c r="M96" s="28">
        <v>9</v>
      </c>
      <c r="N96" s="29">
        <v>10</v>
      </c>
      <c r="O96" s="27">
        <v>11</v>
      </c>
      <c r="P96" s="20">
        <f t="shared" si="4"/>
        <v>191</v>
      </c>
      <c r="Q96" s="21">
        <f t="shared" si="5"/>
        <v>0.77016129032258063</v>
      </c>
      <c r="T96" s="22"/>
    </row>
    <row r="97" spans="1:20" x14ac:dyDescent="0.2">
      <c r="A97" s="12">
        <v>90</v>
      </c>
      <c r="B97" s="30" t="s">
        <v>65</v>
      </c>
      <c r="C97" s="31" t="s">
        <v>129</v>
      </c>
      <c r="D97" s="25">
        <v>11</v>
      </c>
      <c r="E97" s="26">
        <v>16</v>
      </c>
      <c r="F97" s="26">
        <v>23</v>
      </c>
      <c r="G97" s="26">
        <v>24</v>
      </c>
      <c r="H97" s="26">
        <v>18</v>
      </c>
      <c r="I97" s="26">
        <v>20</v>
      </c>
      <c r="J97" s="26">
        <v>13</v>
      </c>
      <c r="K97" s="26">
        <v>5</v>
      </c>
      <c r="L97" s="27">
        <v>14</v>
      </c>
      <c r="M97" s="28">
        <v>5</v>
      </c>
      <c r="N97" s="29">
        <v>28</v>
      </c>
      <c r="O97" s="27">
        <v>14</v>
      </c>
      <c r="P97" s="20">
        <f t="shared" si="4"/>
        <v>191</v>
      </c>
      <c r="Q97" s="21">
        <f t="shared" si="5"/>
        <v>0.77016129032258063</v>
      </c>
      <c r="T97" s="22"/>
    </row>
    <row r="98" spans="1:20" x14ac:dyDescent="0.2">
      <c r="A98" s="12">
        <v>91</v>
      </c>
      <c r="B98" s="30" t="s">
        <v>130</v>
      </c>
      <c r="C98" s="31" t="s">
        <v>131</v>
      </c>
      <c r="D98" s="25">
        <v>32</v>
      </c>
      <c r="E98" s="26">
        <v>18</v>
      </c>
      <c r="F98" s="26">
        <v>41</v>
      </c>
      <c r="G98" s="26">
        <v>21</v>
      </c>
      <c r="H98" s="26">
        <v>13</v>
      </c>
      <c r="I98" s="26">
        <v>7</v>
      </c>
      <c r="J98" s="26">
        <v>13</v>
      </c>
      <c r="K98" s="26">
        <v>5</v>
      </c>
      <c r="L98" s="26">
        <v>6</v>
      </c>
      <c r="M98" s="26">
        <v>7</v>
      </c>
      <c r="N98" s="29">
        <v>14</v>
      </c>
      <c r="O98" s="27">
        <v>10</v>
      </c>
      <c r="P98" s="20">
        <f t="shared" si="4"/>
        <v>187</v>
      </c>
      <c r="Q98" s="21">
        <f t="shared" si="5"/>
        <v>0.75403225806451613</v>
      </c>
      <c r="T98" s="22"/>
    </row>
    <row r="99" spans="1:20" x14ac:dyDescent="0.2">
      <c r="A99" s="12">
        <v>92</v>
      </c>
      <c r="B99" s="30" t="s">
        <v>41</v>
      </c>
      <c r="C99" s="31" t="s">
        <v>132</v>
      </c>
      <c r="D99" s="25">
        <v>24</v>
      </c>
      <c r="E99" s="26">
        <v>25</v>
      </c>
      <c r="F99" s="26">
        <v>36</v>
      </c>
      <c r="G99" s="26">
        <v>7</v>
      </c>
      <c r="H99" s="26">
        <v>10</v>
      </c>
      <c r="I99" s="26">
        <v>20</v>
      </c>
      <c r="J99" s="26">
        <v>5</v>
      </c>
      <c r="K99" s="26">
        <v>13</v>
      </c>
      <c r="L99" s="27">
        <v>11</v>
      </c>
      <c r="M99" s="28">
        <v>5</v>
      </c>
      <c r="N99" s="27">
        <v>13</v>
      </c>
      <c r="O99" s="27">
        <v>11</v>
      </c>
      <c r="P99" s="20">
        <f t="shared" si="4"/>
        <v>180</v>
      </c>
      <c r="Q99" s="21">
        <f t="shared" si="5"/>
        <v>0.72580645161290325</v>
      </c>
      <c r="T99" s="22"/>
    </row>
    <row r="100" spans="1:20" x14ac:dyDescent="0.2">
      <c r="A100" s="12">
        <v>93</v>
      </c>
      <c r="B100" s="30" t="s">
        <v>133</v>
      </c>
      <c r="C100" s="31" t="s">
        <v>134</v>
      </c>
      <c r="D100" s="25">
        <v>14</v>
      </c>
      <c r="E100" s="26">
        <v>16</v>
      </c>
      <c r="F100" s="26">
        <v>14</v>
      </c>
      <c r="G100" s="26">
        <v>12</v>
      </c>
      <c r="H100" s="26">
        <v>13</v>
      </c>
      <c r="I100" s="26">
        <v>17</v>
      </c>
      <c r="J100" s="26">
        <v>11</v>
      </c>
      <c r="K100" s="26">
        <v>13</v>
      </c>
      <c r="L100" s="27">
        <v>18</v>
      </c>
      <c r="M100" s="28">
        <v>17</v>
      </c>
      <c r="N100" s="28">
        <v>21</v>
      </c>
      <c r="O100" s="27">
        <v>12</v>
      </c>
      <c r="P100" s="20">
        <f t="shared" si="4"/>
        <v>178</v>
      </c>
      <c r="Q100" s="21">
        <f t="shared" si="5"/>
        <v>0.717741935483871</v>
      </c>
      <c r="T100" s="22"/>
    </row>
    <row r="101" spans="1:20" x14ac:dyDescent="0.2">
      <c r="A101" s="12">
        <v>94</v>
      </c>
      <c r="B101" s="23" t="s">
        <v>86</v>
      </c>
      <c r="C101" s="24" t="s">
        <v>135</v>
      </c>
      <c r="D101" s="25">
        <v>20</v>
      </c>
      <c r="E101" s="26">
        <v>17</v>
      </c>
      <c r="F101" s="26">
        <v>16</v>
      </c>
      <c r="G101" s="26">
        <v>23</v>
      </c>
      <c r="H101" s="26">
        <v>20</v>
      </c>
      <c r="I101" s="26">
        <v>14</v>
      </c>
      <c r="J101" s="26">
        <v>7</v>
      </c>
      <c r="K101" s="26">
        <v>16</v>
      </c>
      <c r="L101" s="26">
        <v>7</v>
      </c>
      <c r="M101" s="26">
        <v>5</v>
      </c>
      <c r="N101" s="26">
        <v>17</v>
      </c>
      <c r="O101" s="27">
        <v>14</v>
      </c>
      <c r="P101" s="20">
        <f t="shared" si="4"/>
        <v>176</v>
      </c>
      <c r="Q101" s="21">
        <f t="shared" si="5"/>
        <v>0.70967741935483875</v>
      </c>
      <c r="T101" s="22"/>
    </row>
    <row r="102" spans="1:20" x14ac:dyDescent="0.2">
      <c r="A102" s="12">
        <v>95</v>
      </c>
      <c r="B102" s="30" t="s">
        <v>35</v>
      </c>
      <c r="C102" s="31" t="s">
        <v>136</v>
      </c>
      <c r="D102" s="25">
        <v>16</v>
      </c>
      <c r="E102" s="26">
        <v>19</v>
      </c>
      <c r="F102" s="26">
        <v>15</v>
      </c>
      <c r="G102" s="26">
        <v>6</v>
      </c>
      <c r="H102" s="26">
        <v>16</v>
      </c>
      <c r="I102" s="26">
        <v>8</v>
      </c>
      <c r="J102" s="26">
        <v>20</v>
      </c>
      <c r="K102" s="26">
        <v>27</v>
      </c>
      <c r="L102" s="26">
        <v>9</v>
      </c>
      <c r="M102" s="26">
        <v>13</v>
      </c>
      <c r="N102" s="26">
        <v>8</v>
      </c>
      <c r="O102" s="27">
        <v>19</v>
      </c>
      <c r="P102" s="20">
        <f t="shared" si="4"/>
        <v>176</v>
      </c>
      <c r="Q102" s="21">
        <f t="shared" si="5"/>
        <v>0.70967741935483875</v>
      </c>
      <c r="T102" s="22"/>
    </row>
    <row r="103" spans="1:20" x14ac:dyDescent="0.2">
      <c r="A103" s="12">
        <v>96</v>
      </c>
      <c r="B103" s="30" t="s">
        <v>99</v>
      </c>
      <c r="C103" s="31" t="s">
        <v>137</v>
      </c>
      <c r="D103" s="25">
        <v>21</v>
      </c>
      <c r="E103" s="26">
        <v>14</v>
      </c>
      <c r="F103" s="26">
        <v>16</v>
      </c>
      <c r="G103" s="26">
        <v>14</v>
      </c>
      <c r="H103" s="26">
        <v>7</v>
      </c>
      <c r="I103" s="26">
        <v>22</v>
      </c>
      <c r="J103" s="26">
        <v>10</v>
      </c>
      <c r="K103" s="26">
        <v>17</v>
      </c>
      <c r="L103" s="27">
        <v>17</v>
      </c>
      <c r="M103" s="28">
        <v>10</v>
      </c>
      <c r="N103" s="29">
        <v>10</v>
      </c>
      <c r="O103" s="27">
        <v>16</v>
      </c>
      <c r="P103" s="20">
        <f t="shared" si="4"/>
        <v>174</v>
      </c>
      <c r="Q103" s="21">
        <f t="shared" si="5"/>
        <v>0.70161290322580649</v>
      </c>
      <c r="T103" s="22"/>
    </row>
    <row r="104" spans="1:20" x14ac:dyDescent="0.2">
      <c r="A104" s="12">
        <v>97</v>
      </c>
      <c r="B104" s="23" t="s">
        <v>37</v>
      </c>
      <c r="C104" s="24" t="s">
        <v>138</v>
      </c>
      <c r="D104" s="25">
        <v>13</v>
      </c>
      <c r="E104" s="26">
        <v>17</v>
      </c>
      <c r="F104" s="26">
        <v>22</v>
      </c>
      <c r="G104" s="26">
        <v>17</v>
      </c>
      <c r="H104" s="26">
        <v>18</v>
      </c>
      <c r="I104" s="26">
        <v>23</v>
      </c>
      <c r="J104" s="26">
        <v>15</v>
      </c>
      <c r="K104" s="26">
        <v>7</v>
      </c>
      <c r="L104" s="27">
        <v>15</v>
      </c>
      <c r="M104" s="28">
        <v>19</v>
      </c>
      <c r="N104" s="29">
        <v>5</v>
      </c>
      <c r="O104" s="29">
        <v>0</v>
      </c>
      <c r="P104" s="20">
        <f t="shared" si="4"/>
        <v>171</v>
      </c>
      <c r="Q104" s="21">
        <f>+P104/229</f>
        <v>0.74672489082969429</v>
      </c>
      <c r="T104" s="22"/>
    </row>
    <row r="105" spans="1:20" x14ac:dyDescent="0.2">
      <c r="A105" s="12">
        <v>98</v>
      </c>
      <c r="B105" s="30" t="s">
        <v>122</v>
      </c>
      <c r="C105" s="31" t="s">
        <v>139</v>
      </c>
      <c r="D105" s="25">
        <v>13</v>
      </c>
      <c r="E105" s="26">
        <v>16</v>
      </c>
      <c r="F105" s="26">
        <v>14</v>
      </c>
      <c r="G105" s="26">
        <v>13</v>
      </c>
      <c r="H105" s="26">
        <v>9</v>
      </c>
      <c r="I105" s="26">
        <v>11</v>
      </c>
      <c r="J105" s="26">
        <v>20</v>
      </c>
      <c r="K105" s="26">
        <v>15</v>
      </c>
      <c r="L105" s="26">
        <v>17</v>
      </c>
      <c r="M105" s="28">
        <v>19</v>
      </c>
      <c r="N105" s="29">
        <v>12</v>
      </c>
      <c r="O105" s="27">
        <v>11</v>
      </c>
      <c r="P105" s="20">
        <f t="shared" si="4"/>
        <v>170</v>
      </c>
      <c r="Q105" s="21">
        <f>+P105/248</f>
        <v>0.68548387096774188</v>
      </c>
      <c r="T105" s="22"/>
    </row>
    <row r="106" spans="1:20" x14ac:dyDescent="0.2">
      <c r="A106" s="12">
        <v>99</v>
      </c>
      <c r="B106" s="30" t="s">
        <v>22</v>
      </c>
      <c r="C106" s="31" t="s">
        <v>140</v>
      </c>
      <c r="D106" s="25">
        <v>18</v>
      </c>
      <c r="E106" s="26">
        <v>26</v>
      </c>
      <c r="F106" s="26">
        <v>24</v>
      </c>
      <c r="G106" s="26">
        <v>12</v>
      </c>
      <c r="H106" s="26">
        <v>11</v>
      </c>
      <c r="I106" s="26">
        <v>8</v>
      </c>
      <c r="J106" s="26">
        <v>8</v>
      </c>
      <c r="K106" s="26">
        <v>9</v>
      </c>
      <c r="L106" s="27">
        <v>20</v>
      </c>
      <c r="M106" s="28">
        <v>10</v>
      </c>
      <c r="N106" s="32">
        <v>15</v>
      </c>
      <c r="O106" s="27">
        <v>9</v>
      </c>
      <c r="P106" s="20">
        <f t="shared" si="4"/>
        <v>170</v>
      </c>
      <c r="Q106" s="21">
        <f>+P106/248</f>
        <v>0.68548387096774188</v>
      </c>
      <c r="T106" s="22"/>
    </row>
    <row r="107" spans="1:20" x14ac:dyDescent="0.2">
      <c r="A107" s="12">
        <v>100</v>
      </c>
      <c r="B107" s="30" t="s">
        <v>57</v>
      </c>
      <c r="C107" s="31" t="s">
        <v>141</v>
      </c>
      <c r="D107" s="25">
        <v>11</v>
      </c>
      <c r="E107" s="26">
        <v>5</v>
      </c>
      <c r="F107" s="26">
        <v>8</v>
      </c>
      <c r="G107" s="26">
        <v>5</v>
      </c>
      <c r="H107" s="26">
        <v>3</v>
      </c>
      <c r="I107" s="26">
        <v>5</v>
      </c>
      <c r="J107" s="26">
        <v>3</v>
      </c>
      <c r="K107" s="26">
        <v>8</v>
      </c>
      <c r="L107" s="27">
        <v>26</v>
      </c>
      <c r="M107" s="28">
        <v>43</v>
      </c>
      <c r="N107" s="29">
        <v>16</v>
      </c>
      <c r="O107" s="27">
        <v>32</v>
      </c>
      <c r="P107" s="20">
        <f t="shared" si="4"/>
        <v>165</v>
      </c>
      <c r="Q107" s="21">
        <f>+P107/248</f>
        <v>0.66532258064516125</v>
      </c>
      <c r="T107" s="22"/>
    </row>
    <row r="108" spans="1:20" x14ac:dyDescent="0.2">
      <c r="A108" s="12">
        <v>101</v>
      </c>
      <c r="B108" s="30" t="s">
        <v>25</v>
      </c>
      <c r="C108" s="31" t="s">
        <v>142</v>
      </c>
      <c r="D108" s="25">
        <v>13</v>
      </c>
      <c r="E108" s="26">
        <v>5</v>
      </c>
      <c r="F108" s="26">
        <v>13</v>
      </c>
      <c r="G108" s="26">
        <v>10</v>
      </c>
      <c r="H108" s="26">
        <v>13</v>
      </c>
      <c r="I108" s="26">
        <v>15</v>
      </c>
      <c r="J108" s="26">
        <v>17</v>
      </c>
      <c r="K108" s="26">
        <v>16</v>
      </c>
      <c r="L108" s="27">
        <v>13</v>
      </c>
      <c r="M108" s="28">
        <v>6</v>
      </c>
      <c r="N108" s="29">
        <v>17</v>
      </c>
      <c r="O108" s="27">
        <v>11</v>
      </c>
      <c r="P108" s="20">
        <f t="shared" si="4"/>
        <v>149</v>
      </c>
      <c r="Q108" s="21">
        <f>+P108/248</f>
        <v>0.60080645161290325</v>
      </c>
      <c r="T108" s="22"/>
    </row>
    <row r="109" spans="1:20" x14ac:dyDescent="0.2">
      <c r="A109" s="12">
        <v>102</v>
      </c>
      <c r="B109" s="30" t="s">
        <v>143</v>
      </c>
      <c r="C109" s="31" t="s">
        <v>144</v>
      </c>
      <c r="D109" s="25">
        <v>20</v>
      </c>
      <c r="E109" s="26">
        <v>22</v>
      </c>
      <c r="F109" s="26">
        <v>23</v>
      </c>
      <c r="G109" s="26">
        <v>26</v>
      </c>
      <c r="H109" s="26">
        <v>14</v>
      </c>
      <c r="I109" s="26">
        <v>16</v>
      </c>
      <c r="J109" s="26">
        <v>6</v>
      </c>
      <c r="K109" s="26">
        <v>14</v>
      </c>
      <c r="L109" s="26">
        <v>0</v>
      </c>
      <c r="M109" s="26">
        <v>2</v>
      </c>
      <c r="N109" s="26">
        <v>3</v>
      </c>
      <c r="O109" s="26">
        <v>0</v>
      </c>
      <c r="P109" s="20">
        <f t="shared" si="4"/>
        <v>146</v>
      </c>
      <c r="Q109" s="21">
        <f>+P109/229</f>
        <v>0.63755458515283847</v>
      </c>
      <c r="T109" s="22"/>
    </row>
    <row r="110" spans="1:20" x14ac:dyDescent="0.2">
      <c r="A110" s="12">
        <v>103</v>
      </c>
      <c r="B110" s="30" t="s">
        <v>57</v>
      </c>
      <c r="C110" s="31" t="s">
        <v>145</v>
      </c>
      <c r="D110" s="25" t="s">
        <v>74</v>
      </c>
      <c r="E110" s="26" t="s">
        <v>74</v>
      </c>
      <c r="F110" s="26" t="s">
        <v>74</v>
      </c>
      <c r="G110" s="26" t="s">
        <v>74</v>
      </c>
      <c r="H110" s="26" t="s">
        <v>74</v>
      </c>
      <c r="I110" s="26" t="s">
        <v>74</v>
      </c>
      <c r="J110" s="26" t="s">
        <v>74</v>
      </c>
      <c r="K110" s="26">
        <v>13</v>
      </c>
      <c r="L110" s="27">
        <v>34</v>
      </c>
      <c r="M110" s="27">
        <v>26</v>
      </c>
      <c r="N110" s="29">
        <v>41</v>
      </c>
      <c r="O110" s="27">
        <v>27</v>
      </c>
      <c r="P110" s="20">
        <f t="shared" si="4"/>
        <v>141</v>
      </c>
      <c r="Q110" s="21">
        <f>+P110/104</f>
        <v>1.3557692307692308</v>
      </c>
      <c r="T110" s="22"/>
    </row>
    <row r="111" spans="1:20" x14ac:dyDescent="0.2">
      <c r="A111" s="12">
        <v>104</v>
      </c>
      <c r="B111" s="30" t="s">
        <v>20</v>
      </c>
      <c r="C111" s="31" t="s">
        <v>146</v>
      </c>
      <c r="D111" s="25">
        <v>15</v>
      </c>
      <c r="E111" s="26">
        <v>7</v>
      </c>
      <c r="F111" s="26">
        <v>9</v>
      </c>
      <c r="G111" s="26">
        <v>21</v>
      </c>
      <c r="H111" s="26">
        <v>9</v>
      </c>
      <c r="I111" s="26">
        <v>8</v>
      </c>
      <c r="J111" s="26">
        <v>9</v>
      </c>
      <c r="K111" s="26">
        <v>6</v>
      </c>
      <c r="L111" s="27">
        <v>9</v>
      </c>
      <c r="M111" s="28">
        <v>21</v>
      </c>
      <c r="N111" s="29">
        <v>19</v>
      </c>
      <c r="O111" s="27">
        <v>7</v>
      </c>
      <c r="P111" s="20">
        <f t="shared" si="4"/>
        <v>140</v>
      </c>
      <c r="Q111" s="21">
        <f>+P111/248</f>
        <v>0.56451612903225812</v>
      </c>
      <c r="T111" s="22"/>
    </row>
    <row r="112" spans="1:20" x14ac:dyDescent="0.2">
      <c r="A112" s="12">
        <v>105</v>
      </c>
      <c r="B112" s="23" t="s">
        <v>45</v>
      </c>
      <c r="C112" s="24" t="s">
        <v>147</v>
      </c>
      <c r="D112" s="25">
        <v>9</v>
      </c>
      <c r="E112" s="26">
        <v>13</v>
      </c>
      <c r="F112" s="26">
        <v>17</v>
      </c>
      <c r="G112" s="26">
        <v>11</v>
      </c>
      <c r="H112" s="26">
        <v>8</v>
      </c>
      <c r="I112" s="26">
        <v>9</v>
      </c>
      <c r="J112" s="26">
        <v>8</v>
      </c>
      <c r="K112" s="26">
        <v>13</v>
      </c>
      <c r="L112" s="27">
        <v>21</v>
      </c>
      <c r="M112" s="28">
        <v>8</v>
      </c>
      <c r="N112" s="29">
        <v>14</v>
      </c>
      <c r="O112" s="27">
        <v>8</v>
      </c>
      <c r="P112" s="20">
        <f t="shared" si="4"/>
        <v>139</v>
      </c>
      <c r="Q112" s="21">
        <f>+P112/248</f>
        <v>0.56048387096774188</v>
      </c>
      <c r="T112" s="22"/>
    </row>
    <row r="113" spans="1:20" x14ac:dyDescent="0.2">
      <c r="A113" s="12">
        <v>106</v>
      </c>
      <c r="B113" s="30" t="s">
        <v>51</v>
      </c>
      <c r="C113" s="31" t="s">
        <v>148</v>
      </c>
      <c r="D113" s="25">
        <v>17</v>
      </c>
      <c r="E113" s="26">
        <v>13</v>
      </c>
      <c r="F113" s="26">
        <v>11</v>
      </c>
      <c r="G113" s="26">
        <v>9</v>
      </c>
      <c r="H113" s="26">
        <v>12</v>
      </c>
      <c r="I113" s="26">
        <v>13</v>
      </c>
      <c r="J113" s="26">
        <v>3</v>
      </c>
      <c r="K113" s="26">
        <v>10</v>
      </c>
      <c r="L113" s="26">
        <v>13</v>
      </c>
      <c r="M113" s="26">
        <v>12</v>
      </c>
      <c r="N113" s="26">
        <v>12</v>
      </c>
      <c r="O113" s="27">
        <v>13</v>
      </c>
      <c r="P113" s="20">
        <f t="shared" si="4"/>
        <v>138</v>
      </c>
      <c r="Q113" s="21">
        <f>+P113/248</f>
        <v>0.55645161290322576</v>
      </c>
      <c r="T113" s="22"/>
    </row>
    <row r="114" spans="1:20" x14ac:dyDescent="0.2">
      <c r="A114" s="12">
        <v>107</v>
      </c>
      <c r="B114" s="30" t="s">
        <v>111</v>
      </c>
      <c r="C114" s="31" t="s">
        <v>149</v>
      </c>
      <c r="D114" s="25">
        <v>16</v>
      </c>
      <c r="E114" s="26">
        <v>14</v>
      </c>
      <c r="F114" s="26">
        <v>9</v>
      </c>
      <c r="G114" s="26">
        <v>13</v>
      </c>
      <c r="H114" s="26">
        <v>12</v>
      </c>
      <c r="I114" s="26">
        <v>3</v>
      </c>
      <c r="J114" s="26">
        <v>14</v>
      </c>
      <c r="K114" s="26">
        <v>11</v>
      </c>
      <c r="L114" s="27">
        <v>10</v>
      </c>
      <c r="M114" s="28">
        <v>14</v>
      </c>
      <c r="N114" s="29">
        <v>13</v>
      </c>
      <c r="O114" s="27">
        <v>9</v>
      </c>
      <c r="P114" s="20">
        <f t="shared" si="4"/>
        <v>138</v>
      </c>
      <c r="Q114" s="21">
        <f>+P114/248</f>
        <v>0.55645161290322576</v>
      </c>
      <c r="T114" s="22"/>
    </row>
    <row r="115" spans="1:20" x14ac:dyDescent="0.2">
      <c r="A115" s="12">
        <v>108</v>
      </c>
      <c r="B115" s="30" t="s">
        <v>99</v>
      </c>
      <c r="C115" s="31" t="s">
        <v>150</v>
      </c>
      <c r="D115" s="25" t="s">
        <v>74</v>
      </c>
      <c r="E115" s="26" t="s">
        <v>74</v>
      </c>
      <c r="F115" s="26" t="s">
        <v>74</v>
      </c>
      <c r="G115" s="26" t="s">
        <v>74</v>
      </c>
      <c r="H115" s="26" t="s">
        <v>74</v>
      </c>
      <c r="I115" s="26">
        <v>14</v>
      </c>
      <c r="J115" s="26">
        <v>22</v>
      </c>
      <c r="K115" s="26">
        <v>32</v>
      </c>
      <c r="L115" s="27">
        <v>22</v>
      </c>
      <c r="M115" s="27">
        <v>15</v>
      </c>
      <c r="N115" s="27">
        <v>13</v>
      </c>
      <c r="O115" s="27">
        <v>13</v>
      </c>
      <c r="P115" s="20">
        <f t="shared" si="4"/>
        <v>131</v>
      </c>
      <c r="Q115" s="21">
        <f>+P115/144</f>
        <v>0.90972222222222221</v>
      </c>
      <c r="T115" s="22"/>
    </row>
    <row r="116" spans="1:20" x14ac:dyDescent="0.2">
      <c r="A116" s="12">
        <v>109</v>
      </c>
      <c r="B116" s="30" t="s">
        <v>51</v>
      </c>
      <c r="C116" s="31" t="s">
        <v>151</v>
      </c>
      <c r="D116" s="25" t="s">
        <v>74</v>
      </c>
      <c r="E116" s="26" t="s">
        <v>74</v>
      </c>
      <c r="F116" s="26" t="s">
        <v>74</v>
      </c>
      <c r="G116" s="26" t="s">
        <v>74</v>
      </c>
      <c r="H116" s="26" t="s">
        <v>74</v>
      </c>
      <c r="I116" s="26" t="s">
        <v>74</v>
      </c>
      <c r="J116" s="26">
        <v>9</v>
      </c>
      <c r="K116" s="26">
        <v>24</v>
      </c>
      <c r="L116" s="27">
        <v>23</v>
      </c>
      <c r="M116" s="27">
        <v>24</v>
      </c>
      <c r="N116" s="29">
        <v>31</v>
      </c>
      <c r="O116" s="27">
        <v>19</v>
      </c>
      <c r="P116" s="20">
        <f t="shared" si="4"/>
        <v>130</v>
      </c>
      <c r="Q116" s="21">
        <f>+P116/123</f>
        <v>1.056910569105691</v>
      </c>
      <c r="T116" s="22"/>
    </row>
    <row r="117" spans="1:20" x14ac:dyDescent="0.2">
      <c r="A117" s="12">
        <v>110</v>
      </c>
      <c r="B117" s="30" t="s">
        <v>48</v>
      </c>
      <c r="C117" s="31" t="s">
        <v>152</v>
      </c>
      <c r="D117" s="25" t="s">
        <v>74</v>
      </c>
      <c r="E117" s="26" t="s">
        <v>74</v>
      </c>
      <c r="F117" s="26" t="s">
        <v>74</v>
      </c>
      <c r="G117" s="26">
        <v>7</v>
      </c>
      <c r="H117" s="26">
        <v>19</v>
      </c>
      <c r="I117" s="26">
        <v>14</v>
      </c>
      <c r="J117" s="26">
        <v>12</v>
      </c>
      <c r="K117" s="26">
        <v>13</v>
      </c>
      <c r="L117" s="27">
        <v>21</v>
      </c>
      <c r="M117" s="27">
        <v>20</v>
      </c>
      <c r="N117" s="29">
        <v>12</v>
      </c>
      <c r="O117" s="27">
        <v>9</v>
      </c>
      <c r="P117" s="20">
        <f t="shared" si="4"/>
        <v>127</v>
      </c>
      <c r="Q117" s="21">
        <f>+P117/184</f>
        <v>0.69021739130434778</v>
      </c>
      <c r="T117" s="22"/>
    </row>
    <row r="118" spans="1:20" x14ac:dyDescent="0.2">
      <c r="A118" s="12">
        <v>111</v>
      </c>
      <c r="B118" s="30" t="s">
        <v>111</v>
      </c>
      <c r="C118" s="31" t="s">
        <v>153</v>
      </c>
      <c r="D118" s="25">
        <v>12</v>
      </c>
      <c r="E118" s="26">
        <v>14</v>
      </c>
      <c r="F118" s="26">
        <v>4</v>
      </c>
      <c r="G118" s="26">
        <v>5</v>
      </c>
      <c r="H118" s="26">
        <v>10</v>
      </c>
      <c r="I118" s="26">
        <v>15</v>
      </c>
      <c r="J118" s="26">
        <v>13</v>
      </c>
      <c r="K118" s="26">
        <v>17</v>
      </c>
      <c r="L118" s="27">
        <v>12</v>
      </c>
      <c r="M118" s="28">
        <v>8</v>
      </c>
      <c r="N118" s="28">
        <v>8</v>
      </c>
      <c r="O118" s="27">
        <v>8</v>
      </c>
      <c r="P118" s="20">
        <f t="shared" si="4"/>
        <v>126</v>
      </c>
      <c r="Q118" s="21">
        <f>+P118/248</f>
        <v>0.50806451612903225</v>
      </c>
      <c r="T118" s="22"/>
    </row>
    <row r="119" spans="1:20" x14ac:dyDescent="0.2">
      <c r="A119" s="12">
        <v>112</v>
      </c>
      <c r="B119" s="30" t="s">
        <v>111</v>
      </c>
      <c r="C119" s="31" t="s">
        <v>154</v>
      </c>
      <c r="D119" s="25">
        <v>14</v>
      </c>
      <c r="E119" s="26">
        <v>5</v>
      </c>
      <c r="F119" s="26">
        <v>5</v>
      </c>
      <c r="G119" s="26">
        <v>7</v>
      </c>
      <c r="H119" s="26">
        <v>6</v>
      </c>
      <c r="I119" s="26">
        <v>18</v>
      </c>
      <c r="J119" s="26">
        <v>21</v>
      </c>
      <c r="K119" s="26">
        <v>6</v>
      </c>
      <c r="L119" s="27">
        <v>11</v>
      </c>
      <c r="M119" s="28">
        <v>3</v>
      </c>
      <c r="N119" s="29">
        <v>7</v>
      </c>
      <c r="O119" s="27">
        <v>23</v>
      </c>
      <c r="P119" s="20">
        <f t="shared" si="4"/>
        <v>126</v>
      </c>
      <c r="Q119" s="21">
        <f>+P119/248</f>
        <v>0.50806451612903225</v>
      </c>
      <c r="T119" s="22"/>
    </row>
    <row r="120" spans="1:20" x14ac:dyDescent="0.2">
      <c r="A120" s="12">
        <v>113</v>
      </c>
      <c r="B120" s="30" t="s">
        <v>130</v>
      </c>
      <c r="C120" s="31" t="s">
        <v>155</v>
      </c>
      <c r="D120" s="25">
        <v>15</v>
      </c>
      <c r="E120" s="26">
        <v>5</v>
      </c>
      <c r="F120" s="26">
        <v>21</v>
      </c>
      <c r="G120" s="26">
        <v>16</v>
      </c>
      <c r="H120" s="26">
        <v>10</v>
      </c>
      <c r="I120" s="26">
        <v>8</v>
      </c>
      <c r="J120" s="26">
        <v>9</v>
      </c>
      <c r="K120" s="26">
        <v>13</v>
      </c>
      <c r="L120" s="27">
        <v>8</v>
      </c>
      <c r="M120" s="28">
        <v>10</v>
      </c>
      <c r="N120" s="29">
        <v>6</v>
      </c>
      <c r="O120" s="27">
        <v>5</v>
      </c>
      <c r="P120" s="20">
        <f t="shared" si="4"/>
        <v>126</v>
      </c>
      <c r="Q120" s="21">
        <f>+P120/248</f>
        <v>0.50806451612903225</v>
      </c>
      <c r="T120" s="22"/>
    </row>
    <row r="121" spans="1:20" x14ac:dyDescent="0.2">
      <c r="A121" s="12">
        <v>114</v>
      </c>
      <c r="B121" s="30" t="s">
        <v>86</v>
      </c>
      <c r="C121" s="31" t="s">
        <v>156</v>
      </c>
      <c r="D121" s="25" t="s">
        <v>74</v>
      </c>
      <c r="E121" s="26" t="s">
        <v>74</v>
      </c>
      <c r="F121" s="26">
        <v>7</v>
      </c>
      <c r="G121" s="26">
        <v>16</v>
      </c>
      <c r="H121" s="26">
        <v>10</v>
      </c>
      <c r="I121" s="26">
        <v>14</v>
      </c>
      <c r="J121" s="26">
        <v>16</v>
      </c>
      <c r="K121" s="26">
        <v>10</v>
      </c>
      <c r="L121" s="27">
        <v>16</v>
      </c>
      <c r="M121" s="27">
        <v>9</v>
      </c>
      <c r="N121" s="29">
        <v>16</v>
      </c>
      <c r="O121" s="27">
        <v>7</v>
      </c>
      <c r="P121" s="20">
        <f t="shared" si="4"/>
        <v>121</v>
      </c>
      <c r="Q121" s="21">
        <f>+P121/207</f>
        <v>0.58454106280193241</v>
      </c>
      <c r="T121" s="22"/>
    </row>
    <row r="122" spans="1:20" x14ac:dyDescent="0.2">
      <c r="A122" s="12">
        <v>115</v>
      </c>
      <c r="B122" s="30" t="s">
        <v>157</v>
      </c>
      <c r="C122" s="31" t="s">
        <v>158</v>
      </c>
      <c r="D122" s="25">
        <v>12</v>
      </c>
      <c r="E122" s="26">
        <v>22</v>
      </c>
      <c r="F122" s="26">
        <v>15</v>
      </c>
      <c r="G122" s="26">
        <v>11</v>
      </c>
      <c r="H122" s="26">
        <v>10</v>
      </c>
      <c r="I122" s="26">
        <v>11</v>
      </c>
      <c r="J122" s="26">
        <v>6</v>
      </c>
      <c r="K122" s="26">
        <v>2</v>
      </c>
      <c r="L122" s="26">
        <v>7</v>
      </c>
      <c r="M122" s="26">
        <v>5</v>
      </c>
      <c r="N122" s="26">
        <v>13</v>
      </c>
      <c r="O122" s="26">
        <v>5</v>
      </c>
      <c r="P122" s="20">
        <f t="shared" si="4"/>
        <v>119</v>
      </c>
      <c r="Q122" s="21">
        <f>+P122/248</f>
        <v>0.47983870967741937</v>
      </c>
      <c r="T122" s="22"/>
    </row>
    <row r="123" spans="1:20" x14ac:dyDescent="0.2">
      <c r="A123" s="12">
        <v>116</v>
      </c>
      <c r="B123" s="30" t="s">
        <v>45</v>
      </c>
      <c r="C123" s="31" t="s">
        <v>159</v>
      </c>
      <c r="D123" s="25">
        <v>6</v>
      </c>
      <c r="E123" s="26">
        <v>12</v>
      </c>
      <c r="F123" s="26">
        <v>11</v>
      </c>
      <c r="G123" s="26">
        <v>10</v>
      </c>
      <c r="H123" s="26">
        <v>11</v>
      </c>
      <c r="I123" s="26">
        <v>12</v>
      </c>
      <c r="J123" s="26">
        <v>4</v>
      </c>
      <c r="K123" s="26">
        <v>8</v>
      </c>
      <c r="L123" s="27">
        <v>13</v>
      </c>
      <c r="M123" s="28">
        <v>9</v>
      </c>
      <c r="N123" s="29">
        <v>13</v>
      </c>
      <c r="O123" s="27">
        <v>6</v>
      </c>
      <c r="P123" s="20">
        <f t="shared" si="4"/>
        <v>115</v>
      </c>
      <c r="Q123" s="21">
        <f>+P123/248</f>
        <v>0.46370967741935482</v>
      </c>
      <c r="T123" s="22"/>
    </row>
    <row r="124" spans="1:20" x14ac:dyDescent="0.2">
      <c r="A124" s="12">
        <v>117</v>
      </c>
      <c r="B124" s="30" t="s">
        <v>51</v>
      </c>
      <c r="C124" s="31" t="s">
        <v>160</v>
      </c>
      <c r="D124" s="25" t="s">
        <v>74</v>
      </c>
      <c r="E124" s="26" t="s">
        <v>74</v>
      </c>
      <c r="F124" s="26" t="s">
        <v>74</v>
      </c>
      <c r="G124" s="26" t="s">
        <v>74</v>
      </c>
      <c r="H124" s="26" t="s">
        <v>74</v>
      </c>
      <c r="I124" s="26">
        <v>0</v>
      </c>
      <c r="J124" s="26">
        <v>19</v>
      </c>
      <c r="K124" s="26">
        <v>27</v>
      </c>
      <c r="L124" s="27">
        <v>16</v>
      </c>
      <c r="M124" s="27">
        <v>22</v>
      </c>
      <c r="N124" s="29">
        <v>23</v>
      </c>
      <c r="O124" s="27">
        <v>8</v>
      </c>
      <c r="P124" s="20">
        <f t="shared" si="4"/>
        <v>115</v>
      </c>
      <c r="Q124" s="21">
        <f>+P124/123</f>
        <v>0.93495934959349591</v>
      </c>
      <c r="T124" s="22"/>
    </row>
    <row r="125" spans="1:20" x14ac:dyDescent="0.2">
      <c r="A125" s="12">
        <v>118</v>
      </c>
      <c r="B125" s="30" t="s">
        <v>45</v>
      </c>
      <c r="C125" s="31" t="s">
        <v>161</v>
      </c>
      <c r="D125" s="25" t="s">
        <v>74</v>
      </c>
      <c r="E125" s="26" t="s">
        <v>74</v>
      </c>
      <c r="F125" s="26">
        <v>6</v>
      </c>
      <c r="G125" s="26">
        <v>11</v>
      </c>
      <c r="H125" s="26">
        <v>11</v>
      </c>
      <c r="I125" s="26">
        <v>14</v>
      </c>
      <c r="J125" s="26">
        <v>7</v>
      </c>
      <c r="K125" s="26">
        <v>15</v>
      </c>
      <c r="L125" s="27">
        <v>15</v>
      </c>
      <c r="M125" s="27">
        <v>14</v>
      </c>
      <c r="N125" s="27">
        <v>12</v>
      </c>
      <c r="O125" s="27">
        <v>10</v>
      </c>
      <c r="P125" s="20">
        <f t="shared" si="4"/>
        <v>115</v>
      </c>
      <c r="Q125" s="21">
        <f>+P125/207</f>
        <v>0.55555555555555558</v>
      </c>
      <c r="T125" s="22"/>
    </row>
    <row r="126" spans="1:20" x14ac:dyDescent="0.2">
      <c r="A126" s="12">
        <v>119</v>
      </c>
      <c r="B126" s="30" t="s">
        <v>45</v>
      </c>
      <c r="C126" s="31" t="s">
        <v>162</v>
      </c>
      <c r="D126" s="25">
        <v>15</v>
      </c>
      <c r="E126" s="26">
        <v>18</v>
      </c>
      <c r="F126" s="26">
        <v>14</v>
      </c>
      <c r="G126" s="26">
        <v>14</v>
      </c>
      <c r="H126" s="26">
        <v>9</v>
      </c>
      <c r="I126" s="26">
        <v>13</v>
      </c>
      <c r="J126" s="26">
        <v>0</v>
      </c>
      <c r="K126" s="26">
        <v>0</v>
      </c>
      <c r="L126" s="27">
        <v>8</v>
      </c>
      <c r="M126" s="28">
        <v>8</v>
      </c>
      <c r="N126" s="29">
        <v>11</v>
      </c>
      <c r="O126" s="27">
        <v>4</v>
      </c>
      <c r="P126" s="20">
        <f t="shared" si="4"/>
        <v>114</v>
      </c>
      <c r="Q126" s="21">
        <f>+P126/208</f>
        <v>0.54807692307692313</v>
      </c>
      <c r="T126" s="22"/>
    </row>
    <row r="127" spans="1:20" x14ac:dyDescent="0.2">
      <c r="A127" s="12">
        <v>120</v>
      </c>
      <c r="B127" s="30" t="s">
        <v>45</v>
      </c>
      <c r="C127" s="31" t="s">
        <v>163</v>
      </c>
      <c r="D127" s="25">
        <v>13</v>
      </c>
      <c r="E127" s="26">
        <v>9</v>
      </c>
      <c r="F127" s="26">
        <v>11</v>
      </c>
      <c r="G127" s="26">
        <v>9</v>
      </c>
      <c r="H127" s="26">
        <v>10</v>
      </c>
      <c r="I127" s="26">
        <v>9</v>
      </c>
      <c r="J127" s="26">
        <v>8</v>
      </c>
      <c r="K127" s="26">
        <v>9</v>
      </c>
      <c r="L127" s="27">
        <v>18</v>
      </c>
      <c r="M127" s="28">
        <v>10</v>
      </c>
      <c r="N127" s="32">
        <v>6</v>
      </c>
      <c r="O127" s="27">
        <v>2</v>
      </c>
      <c r="P127" s="20">
        <f t="shared" si="4"/>
        <v>114</v>
      </c>
      <c r="Q127" s="21">
        <f>+P127/248</f>
        <v>0.45967741935483869</v>
      </c>
      <c r="T127" s="22"/>
    </row>
    <row r="128" spans="1:20" x14ac:dyDescent="0.2">
      <c r="A128" s="12">
        <v>121</v>
      </c>
      <c r="B128" s="30" t="s">
        <v>111</v>
      </c>
      <c r="C128" s="31" t="s">
        <v>164</v>
      </c>
      <c r="D128" s="25" t="s">
        <v>74</v>
      </c>
      <c r="E128" s="26" t="s">
        <v>74</v>
      </c>
      <c r="F128" s="26" t="s">
        <v>74</v>
      </c>
      <c r="G128" s="26" t="s">
        <v>74</v>
      </c>
      <c r="H128" s="26" t="s">
        <v>74</v>
      </c>
      <c r="I128" s="26">
        <v>4</v>
      </c>
      <c r="J128" s="26">
        <v>13</v>
      </c>
      <c r="K128" s="26">
        <v>31</v>
      </c>
      <c r="L128" s="27">
        <v>13</v>
      </c>
      <c r="M128" s="27">
        <v>18</v>
      </c>
      <c r="N128" s="29">
        <v>17</v>
      </c>
      <c r="O128" s="29">
        <v>16</v>
      </c>
      <c r="P128" s="20">
        <f t="shared" si="4"/>
        <v>112</v>
      </c>
      <c r="Q128" s="21">
        <f>+P128/144</f>
        <v>0.77777777777777779</v>
      </c>
      <c r="T128" s="22"/>
    </row>
    <row r="129" spans="1:20" x14ac:dyDescent="0.2">
      <c r="A129" s="12">
        <v>122</v>
      </c>
      <c r="B129" s="30" t="s">
        <v>86</v>
      </c>
      <c r="C129" s="31" t="s">
        <v>165</v>
      </c>
      <c r="D129" s="25">
        <v>14</v>
      </c>
      <c r="E129" s="26">
        <v>7</v>
      </c>
      <c r="F129" s="26">
        <v>9</v>
      </c>
      <c r="G129" s="26">
        <v>17</v>
      </c>
      <c r="H129" s="26">
        <v>11</v>
      </c>
      <c r="I129" s="26">
        <v>5</v>
      </c>
      <c r="J129" s="26">
        <v>9</v>
      </c>
      <c r="K129" s="26">
        <v>12</v>
      </c>
      <c r="L129" s="27">
        <v>5</v>
      </c>
      <c r="M129" s="28">
        <v>10</v>
      </c>
      <c r="N129" s="29">
        <v>8</v>
      </c>
      <c r="O129" s="27">
        <v>4</v>
      </c>
      <c r="P129" s="20">
        <f t="shared" si="4"/>
        <v>111</v>
      </c>
      <c r="Q129" s="21">
        <f>+P129/248</f>
        <v>0.44758064516129031</v>
      </c>
      <c r="T129" s="22"/>
    </row>
    <row r="130" spans="1:20" x14ac:dyDescent="0.2">
      <c r="A130" s="12">
        <v>123</v>
      </c>
      <c r="B130" s="30" t="s">
        <v>84</v>
      </c>
      <c r="C130" s="31" t="s">
        <v>166</v>
      </c>
      <c r="D130" s="25">
        <v>5</v>
      </c>
      <c r="E130" s="26">
        <v>11</v>
      </c>
      <c r="F130" s="26">
        <v>11</v>
      </c>
      <c r="G130" s="26">
        <v>10</v>
      </c>
      <c r="H130" s="26">
        <v>8</v>
      </c>
      <c r="I130" s="26">
        <v>9</v>
      </c>
      <c r="J130" s="26">
        <v>8</v>
      </c>
      <c r="K130" s="26">
        <v>10</v>
      </c>
      <c r="L130" s="27">
        <v>9</v>
      </c>
      <c r="M130" s="28">
        <v>10</v>
      </c>
      <c r="N130" s="27">
        <v>9</v>
      </c>
      <c r="O130" s="27">
        <v>10</v>
      </c>
      <c r="P130" s="20">
        <f t="shared" si="4"/>
        <v>110</v>
      </c>
      <c r="Q130" s="21">
        <f>+P130/248</f>
        <v>0.44354838709677419</v>
      </c>
      <c r="T130" s="22"/>
    </row>
    <row r="131" spans="1:20" x14ac:dyDescent="0.2">
      <c r="A131" s="12">
        <v>124</v>
      </c>
      <c r="B131" s="30" t="s">
        <v>76</v>
      </c>
      <c r="C131" s="31" t="s">
        <v>167</v>
      </c>
      <c r="D131" s="25" t="s">
        <v>74</v>
      </c>
      <c r="E131" s="26" t="s">
        <v>74</v>
      </c>
      <c r="F131" s="26" t="s">
        <v>74</v>
      </c>
      <c r="G131" s="26" t="s">
        <v>74</v>
      </c>
      <c r="H131" s="26" t="s">
        <v>74</v>
      </c>
      <c r="I131" s="26">
        <v>20</v>
      </c>
      <c r="J131" s="26">
        <v>19</v>
      </c>
      <c r="K131" s="26">
        <v>16</v>
      </c>
      <c r="L131" s="27">
        <v>19</v>
      </c>
      <c r="M131" s="27">
        <v>11</v>
      </c>
      <c r="N131" s="29">
        <v>13</v>
      </c>
      <c r="O131" s="27">
        <v>12</v>
      </c>
      <c r="P131" s="20">
        <f t="shared" si="4"/>
        <v>110</v>
      </c>
      <c r="Q131" s="21">
        <f>+P131/144</f>
        <v>0.76388888888888884</v>
      </c>
      <c r="T131" s="22"/>
    </row>
    <row r="132" spans="1:20" x14ac:dyDescent="0.2">
      <c r="A132" s="12">
        <v>125</v>
      </c>
      <c r="B132" s="30" t="s">
        <v>99</v>
      </c>
      <c r="C132" s="31" t="s">
        <v>168</v>
      </c>
      <c r="D132" s="25" t="s">
        <v>74</v>
      </c>
      <c r="E132" s="26" t="s">
        <v>74</v>
      </c>
      <c r="F132" s="26" t="s">
        <v>74</v>
      </c>
      <c r="G132" s="26" t="s">
        <v>74</v>
      </c>
      <c r="H132" s="26" t="s">
        <v>74</v>
      </c>
      <c r="I132" s="26" t="s">
        <v>74</v>
      </c>
      <c r="J132" s="26">
        <v>0</v>
      </c>
      <c r="K132" s="26">
        <v>30</v>
      </c>
      <c r="L132" s="27">
        <v>24</v>
      </c>
      <c r="M132" s="27">
        <v>20</v>
      </c>
      <c r="N132" s="29">
        <v>16</v>
      </c>
      <c r="O132" s="27">
        <v>14</v>
      </c>
      <c r="P132" s="20">
        <f t="shared" si="4"/>
        <v>104</v>
      </c>
      <c r="Q132" s="21">
        <f>+P132/104</f>
        <v>1</v>
      </c>
      <c r="T132" s="22"/>
    </row>
    <row r="133" spans="1:20" x14ac:dyDescent="0.2">
      <c r="A133" s="12">
        <v>126</v>
      </c>
      <c r="B133" s="30" t="s">
        <v>62</v>
      </c>
      <c r="C133" s="31" t="s">
        <v>169</v>
      </c>
      <c r="D133" s="25" t="s">
        <v>74</v>
      </c>
      <c r="E133" s="26" t="s">
        <v>74</v>
      </c>
      <c r="F133" s="26" t="s">
        <v>74</v>
      </c>
      <c r="G133" s="26" t="s">
        <v>74</v>
      </c>
      <c r="H133" s="26" t="s">
        <v>74</v>
      </c>
      <c r="I133" s="26" t="s">
        <v>74</v>
      </c>
      <c r="J133" s="26">
        <v>13</v>
      </c>
      <c r="K133" s="26">
        <v>12</v>
      </c>
      <c r="L133" s="27">
        <v>19</v>
      </c>
      <c r="M133" s="27">
        <v>16</v>
      </c>
      <c r="N133" s="29">
        <v>23</v>
      </c>
      <c r="O133" s="27">
        <v>19</v>
      </c>
      <c r="P133" s="20">
        <f t="shared" si="4"/>
        <v>102</v>
      </c>
      <c r="Q133" s="21">
        <f>+P133/123</f>
        <v>0.82926829268292679</v>
      </c>
      <c r="T133" s="22"/>
    </row>
    <row r="134" spans="1:20" x14ac:dyDescent="0.2">
      <c r="A134" s="12">
        <v>127</v>
      </c>
      <c r="B134" s="30" t="s">
        <v>130</v>
      </c>
      <c r="C134" s="31" t="s">
        <v>170</v>
      </c>
      <c r="D134" s="25">
        <v>6</v>
      </c>
      <c r="E134" s="26">
        <v>9</v>
      </c>
      <c r="F134" s="26">
        <v>9</v>
      </c>
      <c r="G134" s="26">
        <v>7</v>
      </c>
      <c r="H134" s="26">
        <v>7</v>
      </c>
      <c r="I134" s="26">
        <v>8</v>
      </c>
      <c r="J134" s="26">
        <v>8</v>
      </c>
      <c r="K134" s="26">
        <v>4</v>
      </c>
      <c r="L134" s="27">
        <v>6</v>
      </c>
      <c r="M134" s="28">
        <v>10</v>
      </c>
      <c r="N134" s="29">
        <v>13</v>
      </c>
      <c r="O134" s="27">
        <v>9</v>
      </c>
      <c r="P134" s="20">
        <f t="shared" si="4"/>
        <v>96</v>
      </c>
      <c r="Q134" s="21">
        <f>+P134/248</f>
        <v>0.38709677419354838</v>
      </c>
      <c r="T134" s="22"/>
    </row>
    <row r="135" spans="1:20" x14ac:dyDescent="0.2">
      <c r="A135" s="12">
        <v>128</v>
      </c>
      <c r="B135" s="30" t="s">
        <v>57</v>
      </c>
      <c r="C135" s="31" t="s">
        <v>171</v>
      </c>
      <c r="D135" s="25">
        <v>5</v>
      </c>
      <c r="E135" s="26">
        <v>5</v>
      </c>
      <c r="F135" s="26">
        <v>13</v>
      </c>
      <c r="G135" s="26">
        <v>8</v>
      </c>
      <c r="H135" s="26">
        <v>8</v>
      </c>
      <c r="I135" s="26">
        <v>7</v>
      </c>
      <c r="J135" s="26">
        <v>8</v>
      </c>
      <c r="K135" s="26">
        <v>5</v>
      </c>
      <c r="L135" s="26">
        <v>13</v>
      </c>
      <c r="M135" s="28">
        <v>7</v>
      </c>
      <c r="N135" s="29">
        <v>14</v>
      </c>
      <c r="O135" s="27">
        <v>3</v>
      </c>
      <c r="P135" s="20">
        <f t="shared" si="4"/>
        <v>96</v>
      </c>
      <c r="Q135" s="21">
        <f>+P135/248</f>
        <v>0.38709677419354838</v>
      </c>
      <c r="T135" s="22"/>
    </row>
    <row r="136" spans="1:20" x14ac:dyDescent="0.2">
      <c r="A136" s="12">
        <v>129</v>
      </c>
      <c r="B136" s="30" t="s">
        <v>45</v>
      </c>
      <c r="C136" s="31" t="s">
        <v>172</v>
      </c>
      <c r="D136" s="25">
        <v>6</v>
      </c>
      <c r="E136" s="26">
        <v>7</v>
      </c>
      <c r="F136" s="26">
        <v>7</v>
      </c>
      <c r="G136" s="26">
        <v>5</v>
      </c>
      <c r="H136" s="26">
        <v>5</v>
      </c>
      <c r="I136" s="26">
        <v>11</v>
      </c>
      <c r="J136" s="26">
        <v>10</v>
      </c>
      <c r="K136" s="26">
        <v>8</v>
      </c>
      <c r="L136" s="27">
        <v>7</v>
      </c>
      <c r="M136" s="28">
        <v>8</v>
      </c>
      <c r="N136" s="29">
        <v>15</v>
      </c>
      <c r="O136" s="27">
        <v>3</v>
      </c>
      <c r="P136" s="20">
        <f t="shared" ref="P136:P151" si="6">SUM(D136:O136)</f>
        <v>92</v>
      </c>
      <c r="Q136" s="21">
        <f>+P136/248</f>
        <v>0.37096774193548387</v>
      </c>
      <c r="T136" s="22"/>
    </row>
    <row r="137" spans="1:20" x14ac:dyDescent="0.2">
      <c r="A137" s="12">
        <v>130</v>
      </c>
      <c r="B137" s="30" t="s">
        <v>76</v>
      </c>
      <c r="C137" s="31" t="s">
        <v>173</v>
      </c>
      <c r="D137" s="25" t="s">
        <v>74</v>
      </c>
      <c r="E137" s="26" t="s">
        <v>74</v>
      </c>
      <c r="F137" s="26" t="s">
        <v>74</v>
      </c>
      <c r="G137" s="26" t="s">
        <v>74</v>
      </c>
      <c r="H137" s="26" t="s">
        <v>74</v>
      </c>
      <c r="I137" s="26" t="s">
        <v>74</v>
      </c>
      <c r="J137" s="26">
        <v>6</v>
      </c>
      <c r="K137" s="26">
        <v>17</v>
      </c>
      <c r="L137" s="27">
        <v>18</v>
      </c>
      <c r="M137" s="27">
        <v>18</v>
      </c>
      <c r="N137" s="29">
        <v>8</v>
      </c>
      <c r="O137" s="27">
        <v>11</v>
      </c>
      <c r="P137" s="20">
        <f t="shared" si="6"/>
        <v>78</v>
      </c>
      <c r="Q137" s="21">
        <f>+P137/123</f>
        <v>0.63414634146341464</v>
      </c>
      <c r="T137" s="22"/>
    </row>
    <row r="138" spans="1:20" x14ac:dyDescent="0.2">
      <c r="A138" s="12">
        <v>131</v>
      </c>
      <c r="B138" s="30" t="s">
        <v>51</v>
      </c>
      <c r="C138" s="31" t="s">
        <v>174</v>
      </c>
      <c r="D138" s="25" t="s">
        <v>74</v>
      </c>
      <c r="E138" s="26" t="s">
        <v>74</v>
      </c>
      <c r="F138" s="26" t="s">
        <v>74</v>
      </c>
      <c r="G138" s="26" t="s">
        <v>74</v>
      </c>
      <c r="H138" s="26" t="s">
        <v>74</v>
      </c>
      <c r="I138" s="26" t="s">
        <v>74</v>
      </c>
      <c r="J138" s="26">
        <v>6</v>
      </c>
      <c r="K138" s="26">
        <v>9</v>
      </c>
      <c r="L138" s="26">
        <v>13</v>
      </c>
      <c r="M138" s="27">
        <v>12</v>
      </c>
      <c r="N138" s="29">
        <v>18</v>
      </c>
      <c r="O138" s="27">
        <v>14</v>
      </c>
      <c r="P138" s="20">
        <f t="shared" si="6"/>
        <v>72</v>
      </c>
      <c r="Q138" s="21">
        <f>+P138/123</f>
        <v>0.58536585365853655</v>
      </c>
      <c r="T138" s="22"/>
    </row>
    <row r="139" spans="1:20" x14ac:dyDescent="0.2">
      <c r="A139" s="12">
        <v>132</v>
      </c>
      <c r="B139" s="30" t="s">
        <v>45</v>
      </c>
      <c r="C139" s="31" t="s">
        <v>175</v>
      </c>
      <c r="D139" s="25">
        <v>12</v>
      </c>
      <c r="E139" s="26">
        <v>7</v>
      </c>
      <c r="F139" s="26">
        <v>10</v>
      </c>
      <c r="G139" s="26">
        <v>5</v>
      </c>
      <c r="H139" s="26">
        <v>7</v>
      </c>
      <c r="I139" s="26">
        <v>1</v>
      </c>
      <c r="J139" s="26">
        <v>5</v>
      </c>
      <c r="K139" s="26">
        <v>7</v>
      </c>
      <c r="L139" s="27">
        <v>4</v>
      </c>
      <c r="M139" s="28">
        <v>2</v>
      </c>
      <c r="N139" s="29">
        <v>1</v>
      </c>
      <c r="O139" s="27">
        <v>3</v>
      </c>
      <c r="P139" s="20">
        <f t="shared" si="6"/>
        <v>64</v>
      </c>
      <c r="Q139" s="21">
        <f>+P139/248</f>
        <v>0.25806451612903225</v>
      </c>
      <c r="T139" s="22"/>
    </row>
    <row r="140" spans="1:20" x14ac:dyDescent="0.2">
      <c r="A140" s="12">
        <v>133</v>
      </c>
      <c r="B140" s="30" t="s">
        <v>122</v>
      </c>
      <c r="C140" s="31" t="s">
        <v>176</v>
      </c>
      <c r="D140" s="25" t="s">
        <v>74</v>
      </c>
      <c r="E140" s="26" t="s">
        <v>74</v>
      </c>
      <c r="F140" s="26" t="s">
        <v>74</v>
      </c>
      <c r="G140" s="26">
        <v>5</v>
      </c>
      <c r="H140" s="26">
        <v>7</v>
      </c>
      <c r="I140" s="26">
        <v>5</v>
      </c>
      <c r="J140" s="26">
        <v>7</v>
      </c>
      <c r="K140" s="26">
        <v>8</v>
      </c>
      <c r="L140" s="27">
        <v>22</v>
      </c>
      <c r="M140" s="27">
        <v>6</v>
      </c>
      <c r="N140" s="29">
        <v>1</v>
      </c>
      <c r="O140" s="27">
        <v>3</v>
      </c>
      <c r="P140" s="20">
        <f t="shared" si="6"/>
        <v>64</v>
      </c>
      <c r="Q140" s="21">
        <f>+P140/184</f>
        <v>0.34782608695652173</v>
      </c>
      <c r="T140" s="22"/>
    </row>
    <row r="141" spans="1:20" x14ac:dyDescent="0.2">
      <c r="A141" s="12">
        <v>134</v>
      </c>
      <c r="B141" s="30" t="s">
        <v>20</v>
      </c>
      <c r="C141" s="31" t="s">
        <v>177</v>
      </c>
      <c r="D141" s="25">
        <v>3</v>
      </c>
      <c r="E141" s="26">
        <v>7</v>
      </c>
      <c r="F141" s="26">
        <v>6</v>
      </c>
      <c r="G141" s="26">
        <v>8</v>
      </c>
      <c r="H141" s="26">
        <v>8</v>
      </c>
      <c r="I141" s="26">
        <v>2</v>
      </c>
      <c r="J141" s="26">
        <v>3</v>
      </c>
      <c r="K141" s="26">
        <v>8</v>
      </c>
      <c r="L141" s="27">
        <v>8</v>
      </c>
      <c r="M141" s="28">
        <v>4</v>
      </c>
      <c r="N141" s="29">
        <v>5</v>
      </c>
      <c r="O141" s="27">
        <v>2</v>
      </c>
      <c r="P141" s="20">
        <f t="shared" si="6"/>
        <v>64</v>
      </c>
      <c r="Q141" s="21">
        <f>+P141/248</f>
        <v>0.25806451612903225</v>
      </c>
      <c r="T141" s="22"/>
    </row>
    <row r="142" spans="1:20" x14ac:dyDescent="0.2">
      <c r="A142" s="12">
        <v>135</v>
      </c>
      <c r="B142" s="30" t="s">
        <v>86</v>
      </c>
      <c r="C142" s="31" t="s">
        <v>178</v>
      </c>
      <c r="D142" s="25" t="s">
        <v>74</v>
      </c>
      <c r="E142" s="26" t="s">
        <v>74</v>
      </c>
      <c r="F142" s="26" t="s">
        <v>74</v>
      </c>
      <c r="G142" s="26" t="s">
        <v>74</v>
      </c>
      <c r="H142" s="26" t="s">
        <v>74</v>
      </c>
      <c r="I142" s="26" t="s">
        <v>74</v>
      </c>
      <c r="J142" s="26" t="s">
        <v>74</v>
      </c>
      <c r="K142" s="26" t="s">
        <v>74</v>
      </c>
      <c r="L142" s="27">
        <v>21</v>
      </c>
      <c r="M142" s="27">
        <v>15</v>
      </c>
      <c r="N142" s="29">
        <v>20</v>
      </c>
      <c r="O142" s="27">
        <v>5</v>
      </c>
      <c r="P142" s="20">
        <f t="shared" si="6"/>
        <v>61</v>
      </c>
      <c r="Q142" s="21">
        <f>+P142/83</f>
        <v>0.73493975903614461</v>
      </c>
      <c r="T142" s="22"/>
    </row>
    <row r="143" spans="1:20" x14ac:dyDescent="0.2">
      <c r="A143" s="12">
        <v>136</v>
      </c>
      <c r="B143" s="30" t="s">
        <v>37</v>
      </c>
      <c r="C143" s="31" t="s">
        <v>179</v>
      </c>
      <c r="D143" s="25" t="s">
        <v>74</v>
      </c>
      <c r="E143" s="26" t="s">
        <v>74</v>
      </c>
      <c r="F143" s="26" t="s">
        <v>74</v>
      </c>
      <c r="G143" s="26" t="s">
        <v>74</v>
      </c>
      <c r="H143" s="26">
        <v>5</v>
      </c>
      <c r="I143" s="26">
        <v>3</v>
      </c>
      <c r="J143" s="26">
        <v>13</v>
      </c>
      <c r="K143" s="26">
        <v>11</v>
      </c>
      <c r="L143" s="27">
        <v>5</v>
      </c>
      <c r="M143" s="27">
        <v>6</v>
      </c>
      <c r="N143" s="29">
        <v>11</v>
      </c>
      <c r="O143" s="27">
        <v>6</v>
      </c>
      <c r="P143" s="20">
        <f t="shared" si="6"/>
        <v>60</v>
      </c>
      <c r="Q143" s="21">
        <f>+P143/165</f>
        <v>0.36363636363636365</v>
      </c>
      <c r="T143" s="22"/>
    </row>
    <row r="144" spans="1:20" x14ac:dyDescent="0.2">
      <c r="A144" s="12">
        <v>137</v>
      </c>
      <c r="B144" s="30" t="s">
        <v>57</v>
      </c>
      <c r="C144" s="31" t="s">
        <v>180</v>
      </c>
      <c r="D144" s="25">
        <v>5</v>
      </c>
      <c r="E144" s="26">
        <v>5</v>
      </c>
      <c r="F144" s="26">
        <v>4</v>
      </c>
      <c r="G144" s="26">
        <v>2</v>
      </c>
      <c r="H144" s="26">
        <v>4</v>
      </c>
      <c r="I144" s="26">
        <v>3</v>
      </c>
      <c r="J144" s="26">
        <v>8</v>
      </c>
      <c r="K144" s="26">
        <v>7</v>
      </c>
      <c r="L144" s="27">
        <v>2</v>
      </c>
      <c r="M144" s="28">
        <v>7</v>
      </c>
      <c r="N144" s="29">
        <v>9</v>
      </c>
      <c r="O144" s="27">
        <v>2</v>
      </c>
      <c r="P144" s="20">
        <f t="shared" si="6"/>
        <v>58</v>
      </c>
      <c r="Q144" s="21">
        <f>+P144/248</f>
        <v>0.23387096774193547</v>
      </c>
      <c r="T144" s="22"/>
    </row>
    <row r="145" spans="1:20" x14ac:dyDescent="0.2">
      <c r="A145" s="12">
        <v>138</v>
      </c>
      <c r="B145" s="30" t="s">
        <v>86</v>
      </c>
      <c r="C145" s="31" t="s">
        <v>181</v>
      </c>
      <c r="D145" s="25" t="s">
        <v>74</v>
      </c>
      <c r="E145" s="26" t="s">
        <v>74</v>
      </c>
      <c r="F145" s="26" t="s">
        <v>74</v>
      </c>
      <c r="G145" s="26" t="s">
        <v>74</v>
      </c>
      <c r="H145" s="26" t="s">
        <v>74</v>
      </c>
      <c r="I145" s="26" t="s">
        <v>74</v>
      </c>
      <c r="J145" s="26" t="s">
        <v>74</v>
      </c>
      <c r="K145" s="26">
        <v>3</v>
      </c>
      <c r="L145" s="27">
        <v>18</v>
      </c>
      <c r="M145" s="27">
        <v>11</v>
      </c>
      <c r="N145" s="29">
        <v>6</v>
      </c>
      <c r="O145" s="27">
        <v>7</v>
      </c>
      <c r="P145" s="20">
        <f t="shared" si="6"/>
        <v>45</v>
      </c>
      <c r="Q145" s="21">
        <f>+P145/104</f>
        <v>0.43269230769230771</v>
      </c>
      <c r="T145" s="22"/>
    </row>
    <row r="146" spans="1:20" x14ac:dyDescent="0.2">
      <c r="A146" s="12">
        <v>139</v>
      </c>
      <c r="B146" s="30" t="s">
        <v>41</v>
      </c>
      <c r="C146" s="31" t="s">
        <v>182</v>
      </c>
      <c r="D146" s="25" t="s">
        <v>74</v>
      </c>
      <c r="E146" s="26" t="s">
        <v>74</v>
      </c>
      <c r="F146" s="26" t="s">
        <v>74</v>
      </c>
      <c r="G146" s="26" t="s">
        <v>74</v>
      </c>
      <c r="H146" s="26" t="s">
        <v>74</v>
      </c>
      <c r="I146" s="26" t="s">
        <v>74</v>
      </c>
      <c r="J146" s="26" t="s">
        <v>74</v>
      </c>
      <c r="K146" s="26" t="s">
        <v>74</v>
      </c>
      <c r="L146" s="26" t="s">
        <v>74</v>
      </c>
      <c r="M146" s="26" t="s">
        <v>74</v>
      </c>
      <c r="N146" s="27">
        <v>1</v>
      </c>
      <c r="O146" s="27">
        <v>23</v>
      </c>
      <c r="P146" s="20">
        <f t="shared" si="6"/>
        <v>24</v>
      </c>
      <c r="Q146" s="21">
        <f>P146/40</f>
        <v>0.6</v>
      </c>
      <c r="T146" s="22"/>
    </row>
    <row r="147" spans="1:20" x14ac:dyDescent="0.2">
      <c r="A147" s="12">
        <v>140</v>
      </c>
      <c r="B147" s="30" t="s">
        <v>57</v>
      </c>
      <c r="C147" s="31" t="s">
        <v>183</v>
      </c>
      <c r="D147" s="25" t="s">
        <v>74</v>
      </c>
      <c r="E147" s="26" t="s">
        <v>74</v>
      </c>
      <c r="F147" s="26" t="s">
        <v>74</v>
      </c>
      <c r="G147" s="26" t="s">
        <v>74</v>
      </c>
      <c r="H147" s="26" t="s">
        <v>74</v>
      </c>
      <c r="I147" s="26" t="s">
        <v>74</v>
      </c>
      <c r="J147" s="26" t="s">
        <v>74</v>
      </c>
      <c r="K147" s="26" t="s">
        <v>74</v>
      </c>
      <c r="L147" s="26" t="s">
        <v>74</v>
      </c>
      <c r="M147" s="26" t="s">
        <v>74</v>
      </c>
      <c r="N147" s="27">
        <v>1</v>
      </c>
      <c r="O147" s="27">
        <v>4</v>
      </c>
      <c r="P147" s="20">
        <f t="shared" si="6"/>
        <v>5</v>
      </c>
      <c r="Q147" s="21">
        <f>P147/40</f>
        <v>0.125</v>
      </c>
      <c r="T147" s="22"/>
    </row>
    <row r="148" spans="1:20" x14ac:dyDescent="0.2">
      <c r="A148" s="12">
        <v>141</v>
      </c>
      <c r="B148" s="30" t="s">
        <v>60</v>
      </c>
      <c r="C148" s="31" t="s">
        <v>184</v>
      </c>
      <c r="D148" s="25" t="s">
        <v>74</v>
      </c>
      <c r="E148" s="26" t="s">
        <v>74</v>
      </c>
      <c r="F148" s="26" t="s">
        <v>74</v>
      </c>
      <c r="G148" s="26" t="s">
        <v>74</v>
      </c>
      <c r="H148" s="26" t="s">
        <v>74</v>
      </c>
      <c r="I148" s="26" t="s">
        <v>74</v>
      </c>
      <c r="J148" s="26" t="s">
        <v>74</v>
      </c>
      <c r="K148" s="26" t="s">
        <v>74</v>
      </c>
      <c r="L148" s="26" t="s">
        <v>74</v>
      </c>
      <c r="M148" s="26" t="s">
        <v>74</v>
      </c>
      <c r="N148" s="26" t="s">
        <v>74</v>
      </c>
      <c r="O148" s="27">
        <v>2</v>
      </c>
      <c r="P148" s="20">
        <f t="shared" si="6"/>
        <v>2</v>
      </c>
      <c r="Q148" s="21">
        <f>P148/19</f>
        <v>0.10526315789473684</v>
      </c>
      <c r="T148" s="22"/>
    </row>
    <row r="149" spans="1:20" x14ac:dyDescent="0.2">
      <c r="A149" s="12">
        <v>142</v>
      </c>
      <c r="B149" s="30" t="s">
        <v>99</v>
      </c>
      <c r="C149" s="31" t="s">
        <v>185</v>
      </c>
      <c r="D149" s="25" t="s">
        <v>74</v>
      </c>
      <c r="E149" s="26" t="s">
        <v>74</v>
      </c>
      <c r="F149" s="26" t="s">
        <v>74</v>
      </c>
      <c r="G149" s="26" t="s">
        <v>74</v>
      </c>
      <c r="H149" s="26" t="s">
        <v>74</v>
      </c>
      <c r="I149" s="26" t="s">
        <v>74</v>
      </c>
      <c r="J149" s="26" t="s">
        <v>74</v>
      </c>
      <c r="K149" s="26" t="s">
        <v>74</v>
      </c>
      <c r="L149" s="27" t="s">
        <v>74</v>
      </c>
      <c r="M149" s="28" t="s">
        <v>74</v>
      </c>
      <c r="N149" s="29" t="s">
        <v>74</v>
      </c>
      <c r="O149" s="27" t="s">
        <v>74</v>
      </c>
      <c r="P149" s="20">
        <f t="shared" si="6"/>
        <v>0</v>
      </c>
      <c r="Q149" s="21">
        <v>0</v>
      </c>
      <c r="T149" s="22"/>
    </row>
    <row r="150" spans="1:20" x14ac:dyDescent="0.2">
      <c r="A150" s="12">
        <v>143</v>
      </c>
      <c r="B150" s="30" t="s">
        <v>35</v>
      </c>
      <c r="C150" s="31" t="s">
        <v>186</v>
      </c>
      <c r="D150" s="25" t="s">
        <v>74</v>
      </c>
      <c r="E150" s="26" t="s">
        <v>74</v>
      </c>
      <c r="F150" s="26" t="s">
        <v>74</v>
      </c>
      <c r="G150" s="26" t="s">
        <v>74</v>
      </c>
      <c r="H150" s="26" t="s">
        <v>74</v>
      </c>
      <c r="I150" s="26" t="s">
        <v>74</v>
      </c>
      <c r="J150" s="26" t="s">
        <v>74</v>
      </c>
      <c r="K150" s="26" t="s">
        <v>74</v>
      </c>
      <c r="L150" s="26" t="s">
        <v>74</v>
      </c>
      <c r="M150" s="26" t="s">
        <v>74</v>
      </c>
      <c r="N150" s="32" t="s">
        <v>74</v>
      </c>
      <c r="O150" s="32" t="s">
        <v>74</v>
      </c>
      <c r="P150" s="20">
        <f t="shared" si="6"/>
        <v>0</v>
      </c>
      <c r="Q150" s="21">
        <v>0</v>
      </c>
      <c r="T150" s="22"/>
    </row>
    <row r="151" spans="1:20" x14ac:dyDescent="0.2">
      <c r="A151" s="12">
        <v>144</v>
      </c>
      <c r="B151" s="30" t="s">
        <v>48</v>
      </c>
      <c r="C151" s="31" t="s">
        <v>187</v>
      </c>
      <c r="D151" s="25" t="s">
        <v>74</v>
      </c>
      <c r="E151" s="26" t="s">
        <v>74</v>
      </c>
      <c r="F151" s="26" t="s">
        <v>74</v>
      </c>
      <c r="G151" s="26" t="s">
        <v>74</v>
      </c>
      <c r="H151" s="26" t="s">
        <v>74</v>
      </c>
      <c r="I151" s="26" t="s">
        <v>74</v>
      </c>
      <c r="J151" s="26" t="s">
        <v>74</v>
      </c>
      <c r="K151" s="26" t="s">
        <v>74</v>
      </c>
      <c r="L151" s="27" t="s">
        <v>74</v>
      </c>
      <c r="M151" s="28" t="s">
        <v>74</v>
      </c>
      <c r="N151" s="29" t="s">
        <v>74</v>
      </c>
      <c r="O151" s="29" t="s">
        <v>74</v>
      </c>
      <c r="P151" s="20">
        <f t="shared" si="6"/>
        <v>0</v>
      </c>
      <c r="Q151" s="21">
        <v>0</v>
      </c>
      <c r="T151" s="22"/>
    </row>
    <row r="152" spans="1:20" ht="14.25" thickBot="1" x14ac:dyDescent="0.25">
      <c r="A152" s="53" t="s">
        <v>188</v>
      </c>
      <c r="B152" s="53"/>
      <c r="C152" s="54"/>
      <c r="D152" s="33">
        <f>SUM(D8:D151)</f>
        <v>3785</v>
      </c>
      <c r="E152" s="33">
        <f t="shared" ref="E152:N152" si="7">SUM(E8:E151)</f>
        <v>3681</v>
      </c>
      <c r="F152" s="33">
        <f t="shared" si="7"/>
        <v>4052</v>
      </c>
      <c r="G152" s="33">
        <f t="shared" si="7"/>
        <v>3288</v>
      </c>
      <c r="H152" s="33">
        <f t="shared" si="7"/>
        <v>3341</v>
      </c>
      <c r="I152" s="33">
        <f t="shared" si="7"/>
        <v>3209</v>
      </c>
      <c r="J152" s="33">
        <f t="shared" si="7"/>
        <v>2909</v>
      </c>
      <c r="K152" s="33">
        <f t="shared" si="7"/>
        <v>3560</v>
      </c>
      <c r="L152" s="33">
        <f t="shared" si="7"/>
        <v>3545</v>
      </c>
      <c r="M152" s="33">
        <f t="shared" si="7"/>
        <v>3232</v>
      </c>
      <c r="N152" s="33">
        <f t="shared" si="7"/>
        <v>3651</v>
      </c>
      <c r="O152" s="33">
        <f>SUM(O8:O151)</f>
        <v>2891</v>
      </c>
      <c r="P152" s="33">
        <f>SUM(P8:P151)</f>
        <v>41144</v>
      </c>
      <c r="Q152" s="34">
        <f>+P152/248</f>
        <v>165.90322580645162</v>
      </c>
    </row>
    <row r="153" spans="1:20" x14ac:dyDescent="0.2">
      <c r="A153" s="35" t="s">
        <v>189</v>
      </c>
      <c r="B153" s="36"/>
      <c r="C153" s="36"/>
      <c r="D153" s="37"/>
      <c r="E153" s="37"/>
      <c r="F153" s="37"/>
      <c r="G153" s="37"/>
      <c r="H153" s="37"/>
      <c r="I153" s="37"/>
      <c r="J153" s="37"/>
      <c r="K153" s="37"/>
      <c r="L153" s="37"/>
      <c r="M153" s="55" t="s">
        <v>190</v>
      </c>
      <c r="N153" s="55"/>
      <c r="O153" s="55"/>
      <c r="P153" s="55"/>
      <c r="Q153" s="38">
        <f>+Q152</f>
        <v>165.90322580645162</v>
      </c>
    </row>
    <row r="154" spans="1:20" ht="13.5" thickBot="1" x14ac:dyDescent="0.25">
      <c r="A154" s="39" t="s">
        <v>191</v>
      </c>
      <c r="C154" s="40"/>
      <c r="D154" s="40"/>
      <c r="E154" s="40"/>
      <c r="F154" s="40"/>
      <c r="G154" s="40"/>
      <c r="H154" s="40"/>
      <c r="I154" s="40"/>
      <c r="J154" s="40"/>
      <c r="K154" s="40"/>
      <c r="L154" s="41"/>
      <c r="M154" s="56" t="s">
        <v>192</v>
      </c>
      <c r="N154" s="56"/>
      <c r="O154" s="56"/>
      <c r="P154" s="56"/>
      <c r="Q154" s="42">
        <f>+Q153/8</f>
        <v>20.737903225806452</v>
      </c>
    </row>
    <row r="155" spans="1:20" x14ac:dyDescent="0.2">
      <c r="A155" s="35" t="s">
        <v>193</v>
      </c>
      <c r="B155" s="43"/>
      <c r="M155" s="45"/>
      <c r="N155" s="45"/>
      <c r="O155" s="45"/>
      <c r="P155" s="45"/>
      <c r="Q155" s="46"/>
    </row>
    <row r="156" spans="1:20" x14ac:dyDescent="0.2">
      <c r="A156" s="35" t="s">
        <v>194</v>
      </c>
      <c r="B156" s="39"/>
      <c r="M156" s="45"/>
      <c r="N156" s="45"/>
      <c r="O156" s="45"/>
      <c r="P156" s="45"/>
      <c r="Q156" s="46"/>
    </row>
    <row r="157" spans="1:20" x14ac:dyDescent="0.2">
      <c r="B157" s="47"/>
      <c r="C157" s="48"/>
      <c r="D157" s="48"/>
      <c r="E157" s="48"/>
      <c r="M157" s="45"/>
      <c r="N157" s="45"/>
      <c r="O157" s="45"/>
      <c r="P157" s="45"/>
      <c r="Q157" s="46"/>
    </row>
    <row r="158" spans="1:20" x14ac:dyDescent="0.2">
      <c r="A158" s="49" t="s">
        <v>195</v>
      </c>
      <c r="B158" s="47"/>
      <c r="C158" s="48"/>
      <c r="D158" s="48"/>
      <c r="E158" s="48"/>
      <c r="M158" s="45"/>
      <c r="N158" s="45"/>
      <c r="O158" s="45"/>
      <c r="P158" s="45"/>
      <c r="Q158" s="46"/>
    </row>
    <row r="159" spans="1:20" x14ac:dyDescent="0.2">
      <c r="A159" s="49" t="s">
        <v>196</v>
      </c>
      <c r="B159" s="47"/>
      <c r="C159" s="48"/>
      <c r="D159" s="48"/>
      <c r="E159" s="48"/>
      <c r="M159" s="45"/>
      <c r="N159" s="45"/>
      <c r="O159" s="45"/>
      <c r="P159" s="45"/>
      <c r="Q159" s="46"/>
    </row>
    <row r="160" spans="1:20" x14ac:dyDescent="0.2">
      <c r="A160" s="50"/>
      <c r="B160" s="47"/>
      <c r="C160" s="48"/>
      <c r="D160" s="48"/>
      <c r="E160" s="48"/>
    </row>
    <row r="161" spans="1:5" x14ac:dyDescent="0.2">
      <c r="A161" s="47"/>
      <c r="B161" s="48"/>
      <c r="C161" s="48"/>
      <c r="D161" s="48"/>
      <c r="E161" s="48"/>
    </row>
  </sheetData>
  <mergeCells count="4">
    <mergeCell ref="A3:Q3"/>
    <mergeCell ref="A152:C152"/>
    <mergeCell ref="M153:P153"/>
    <mergeCell ref="M154:P154"/>
  </mergeCells>
  <printOptions horizontalCentered="1"/>
  <pageMargins left="0.47244094488188981" right="0.47244094488188981" top="0.59055118110236227" bottom="0.59055118110236227" header="0.31496062992125984" footer="0.31496062992125984"/>
  <pageSetup scale="96" orientation="portrait" r:id="rId1"/>
  <rowBreaks count="2" manualBreakCount="2">
    <brk id="54" max="16" man="1"/>
    <brk id="106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4.5.3</vt:lpstr>
      <vt:lpstr>Gráf - 4.5.3</vt:lpstr>
      <vt:lpstr>'4.5.3'!Área_de_impresión</vt:lpstr>
      <vt:lpstr>'4.5.3'!Títulos_a_imprimir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2012-01-23T21:53:52Z</dcterms:created>
  <dcterms:modified xsi:type="dcterms:W3CDTF">2012-08-20T17:26:19Z</dcterms:modified>
</cp:coreProperties>
</file>